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3 FINANCIAL REPORTS\CHECK ADA DJ 2023\FC 7 - CHECK ADA DJ (MDS &amp; TRUST)\DBP - TRUST\"/>
    </mc:Choice>
  </mc:AlternateContent>
  <bookViews>
    <workbookView xWindow="0" yWindow="0" windowWidth="14700" windowHeight="11820"/>
  </bookViews>
  <sheets>
    <sheet name="JUNE MDS TF " sheetId="1" r:id="rId1"/>
    <sheet name="CONTROL" sheetId="2" r:id="rId2"/>
    <sheet name="SCF REF" sheetId="3" r:id="rId3"/>
  </sheets>
  <definedNames>
    <definedName name="_xlnm._FilterDatabase" localSheetId="1" hidden="1">CONTROL!$A$6:$F$254</definedName>
    <definedName name="_xlnm._FilterDatabase" localSheetId="0" hidden="1">'JUNE MDS TF '!$A$10:$IX$269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7" i="2" l="1"/>
  <c r="R22" i="1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144" i="2"/>
  <c r="F144" i="2"/>
  <c r="E145" i="2"/>
  <c r="F145" i="2"/>
  <c r="E146" i="2"/>
  <c r="F146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E157" i="2"/>
  <c r="F157" i="2"/>
  <c r="E158" i="2"/>
  <c r="F158" i="2"/>
  <c r="E159" i="2"/>
  <c r="F159" i="2"/>
  <c r="E160" i="2"/>
  <c r="F160" i="2"/>
  <c r="E161" i="2"/>
  <c r="F161" i="2"/>
  <c r="E162" i="2"/>
  <c r="F162" i="2"/>
  <c r="E163" i="2"/>
  <c r="F163" i="2"/>
  <c r="E164" i="2"/>
  <c r="F164" i="2"/>
  <c r="E165" i="2"/>
  <c r="F165" i="2"/>
  <c r="E166" i="2"/>
  <c r="F166" i="2"/>
  <c r="E167" i="2"/>
  <c r="F167" i="2"/>
  <c r="E168" i="2"/>
  <c r="F168" i="2"/>
  <c r="E169" i="2"/>
  <c r="F169" i="2"/>
  <c r="E170" i="2"/>
  <c r="F170" i="2"/>
  <c r="E171" i="2"/>
  <c r="F171" i="2"/>
  <c r="E172" i="2"/>
  <c r="F172" i="2"/>
  <c r="E173" i="2"/>
  <c r="F173" i="2"/>
  <c r="E174" i="2"/>
  <c r="F174" i="2"/>
  <c r="E175" i="2"/>
  <c r="F175" i="2"/>
  <c r="E176" i="2"/>
  <c r="F176" i="2"/>
  <c r="E177" i="2"/>
  <c r="F177" i="2"/>
  <c r="E178" i="2"/>
  <c r="F178" i="2"/>
  <c r="E179" i="2"/>
  <c r="F179" i="2"/>
  <c r="E180" i="2"/>
  <c r="F180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3" i="2"/>
  <c r="F193" i="2"/>
  <c r="E194" i="2"/>
  <c r="F194" i="2"/>
  <c r="E195" i="2"/>
  <c r="F195" i="2"/>
  <c r="E196" i="2"/>
  <c r="F196" i="2"/>
  <c r="E197" i="2"/>
  <c r="F197" i="2"/>
  <c r="E198" i="2"/>
  <c r="F198" i="2"/>
  <c r="E199" i="2"/>
  <c r="F199" i="2"/>
  <c r="E200" i="2"/>
  <c r="F200" i="2"/>
  <c r="E201" i="2"/>
  <c r="F201" i="2"/>
  <c r="E202" i="2"/>
  <c r="F202" i="2"/>
  <c r="E203" i="2"/>
  <c r="F203" i="2"/>
  <c r="E204" i="2"/>
  <c r="F204" i="2"/>
  <c r="E205" i="2"/>
  <c r="F205" i="2"/>
  <c r="E206" i="2"/>
  <c r="F206" i="2"/>
  <c r="E207" i="2"/>
  <c r="F207" i="2"/>
  <c r="E208" i="2"/>
  <c r="F208" i="2"/>
  <c r="E209" i="2"/>
  <c r="F209" i="2"/>
  <c r="E210" i="2"/>
  <c r="F210" i="2"/>
  <c r="E211" i="2"/>
  <c r="F211" i="2"/>
  <c r="E212" i="2"/>
  <c r="F212" i="2"/>
  <c r="E213" i="2"/>
  <c r="F213" i="2"/>
  <c r="E214" i="2"/>
  <c r="F214" i="2"/>
  <c r="E215" i="2"/>
  <c r="F215" i="2"/>
  <c r="E216" i="2"/>
  <c r="F216" i="2"/>
  <c r="E217" i="2"/>
  <c r="F217" i="2"/>
  <c r="E218" i="2"/>
  <c r="F218" i="2"/>
  <c r="E219" i="2"/>
  <c r="F219" i="2"/>
  <c r="E220" i="2"/>
  <c r="F220" i="2"/>
  <c r="E221" i="2"/>
  <c r="F221" i="2"/>
  <c r="E222" i="2"/>
  <c r="F222" i="2"/>
  <c r="E223" i="2"/>
  <c r="F223" i="2"/>
  <c r="E224" i="2"/>
  <c r="F224" i="2"/>
  <c r="E225" i="2"/>
  <c r="F225" i="2"/>
  <c r="E226" i="2"/>
  <c r="F226" i="2"/>
  <c r="E227" i="2"/>
  <c r="F227" i="2"/>
  <c r="E228" i="2"/>
  <c r="F228" i="2"/>
  <c r="E229" i="2"/>
  <c r="F229" i="2"/>
  <c r="E230" i="2"/>
  <c r="F230" i="2"/>
  <c r="E231" i="2"/>
  <c r="F231" i="2"/>
  <c r="E232" i="2"/>
  <c r="F232" i="2"/>
  <c r="E233" i="2"/>
  <c r="F233" i="2"/>
  <c r="E234" i="2"/>
  <c r="F234" i="2"/>
  <c r="E235" i="2"/>
  <c r="F235" i="2"/>
  <c r="E236" i="2"/>
  <c r="F236" i="2"/>
  <c r="E237" i="2"/>
  <c r="F237" i="2"/>
  <c r="E238" i="2"/>
  <c r="F238" i="2"/>
  <c r="E239" i="2"/>
  <c r="F239" i="2"/>
  <c r="E240" i="2"/>
  <c r="F240" i="2"/>
  <c r="E241" i="2"/>
  <c r="F241" i="2"/>
  <c r="E242" i="2"/>
  <c r="F242" i="2"/>
  <c r="E243" i="2"/>
  <c r="F243" i="2"/>
  <c r="E244" i="2"/>
  <c r="F244" i="2"/>
  <c r="E245" i="2"/>
  <c r="F245" i="2"/>
  <c r="E246" i="2"/>
  <c r="F246" i="2"/>
  <c r="E247" i="2"/>
  <c r="F247" i="2"/>
  <c r="E248" i="2"/>
  <c r="F248" i="2"/>
  <c r="E249" i="2"/>
  <c r="F249" i="2"/>
  <c r="E250" i="2"/>
  <c r="F250" i="2"/>
  <c r="E251" i="2"/>
  <c r="F251" i="2"/>
  <c r="E252" i="2"/>
  <c r="F252" i="2"/>
  <c r="E253" i="2"/>
  <c r="F253" i="2"/>
  <c r="F7" i="2"/>
  <c r="E7" i="2"/>
  <c r="IO12" i="1" l="1"/>
  <c r="IP12" i="1"/>
  <c r="IO13" i="1"/>
  <c r="IP13" i="1"/>
  <c r="IO14" i="1"/>
  <c r="IP14" i="1"/>
  <c r="IO15" i="1"/>
  <c r="IP15" i="1"/>
  <c r="IO16" i="1"/>
  <c r="IO17" i="1" s="1"/>
  <c r="IO18" i="1" s="1"/>
  <c r="IO19" i="1" s="1"/>
  <c r="IP16" i="1"/>
  <c r="IP17" i="1"/>
  <c r="IP18" i="1"/>
  <c r="IP19" i="1"/>
  <c r="IO11" i="1" l="1"/>
  <c r="IO20" i="1"/>
  <c r="AX20" i="1" l="1"/>
  <c r="J29" i="1" l="1"/>
  <c r="J30" i="1"/>
  <c r="J31" i="1"/>
  <c r="J35" i="1"/>
  <c r="J36" i="1"/>
  <c r="J37" i="1"/>
  <c r="J39" i="1"/>
  <c r="J40" i="1"/>
  <c r="I41" i="1"/>
  <c r="J41" i="1"/>
  <c r="I42" i="1"/>
  <c r="J42" i="1"/>
  <c r="I43" i="1"/>
  <c r="J43" i="1"/>
  <c r="I44" i="1"/>
  <c r="J46" i="1"/>
  <c r="J47" i="1"/>
  <c r="J48" i="1"/>
  <c r="J49" i="1"/>
  <c r="J50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I66" i="1"/>
  <c r="J66" i="1"/>
  <c r="J67" i="1"/>
  <c r="J68" i="1"/>
  <c r="J70" i="1"/>
  <c r="I71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I85" i="1"/>
  <c r="J85" i="1"/>
  <c r="J86" i="1"/>
  <c r="J87" i="1"/>
  <c r="J88" i="1"/>
  <c r="J89" i="1"/>
  <c r="J91" i="1"/>
  <c r="I93" i="1"/>
  <c r="J93" i="1"/>
  <c r="J94" i="1"/>
  <c r="J95" i="1"/>
  <c r="J96" i="1"/>
  <c r="J97" i="1"/>
  <c r="J98" i="1"/>
  <c r="J99" i="1"/>
  <c r="J100" i="1"/>
  <c r="J101" i="1"/>
  <c r="J102" i="1"/>
  <c r="J103" i="1"/>
  <c r="I104" i="1"/>
  <c r="J104" i="1"/>
  <c r="J105" i="1"/>
  <c r="J106" i="1"/>
  <c r="J107" i="1"/>
  <c r="I108" i="1"/>
  <c r="J108" i="1"/>
  <c r="J123" i="1"/>
  <c r="J125" i="1"/>
  <c r="J126" i="1"/>
  <c r="I127" i="1"/>
  <c r="J127" i="1"/>
  <c r="J128" i="1"/>
  <c r="I129" i="1"/>
  <c r="J129" i="1"/>
  <c r="J132" i="1"/>
  <c r="J133" i="1"/>
  <c r="J134" i="1"/>
  <c r="J135" i="1"/>
  <c r="J136" i="1"/>
  <c r="I137" i="1"/>
  <c r="J137" i="1"/>
  <c r="J138" i="1"/>
  <c r="J139" i="1"/>
  <c r="J140" i="1"/>
  <c r="J141" i="1"/>
  <c r="J142" i="1"/>
  <c r="J143" i="1"/>
  <c r="J144" i="1"/>
  <c r="I145" i="1"/>
  <c r="J145" i="1"/>
  <c r="I146" i="1"/>
  <c r="J146" i="1"/>
  <c r="J147" i="1"/>
  <c r="J149" i="1"/>
  <c r="J150" i="1"/>
  <c r="J151" i="1"/>
  <c r="J152" i="1"/>
  <c r="J153" i="1"/>
  <c r="J154" i="1"/>
  <c r="J155" i="1"/>
  <c r="J156" i="1"/>
  <c r="J157" i="1"/>
  <c r="I158" i="1"/>
  <c r="J158" i="1"/>
  <c r="J159" i="1"/>
  <c r="I160" i="1"/>
  <c r="J160" i="1"/>
  <c r="J161" i="1"/>
  <c r="J162" i="1"/>
  <c r="J163" i="1"/>
  <c r="J164" i="1"/>
  <c r="J165" i="1"/>
  <c r="J166" i="1"/>
  <c r="J167" i="1"/>
  <c r="J168" i="1"/>
  <c r="I169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I181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I195" i="1"/>
  <c r="J195" i="1"/>
  <c r="I196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I208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I223" i="1"/>
  <c r="J223" i="1"/>
  <c r="J224" i="1"/>
  <c r="J225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J265" i="1"/>
  <c r="I266" i="1"/>
  <c r="J266" i="1"/>
  <c r="I267" i="1"/>
  <c r="J267" i="1"/>
  <c r="I268" i="1"/>
  <c r="J268" i="1"/>
  <c r="J28" i="1"/>
  <c r="I28" i="1"/>
  <c r="GH33" i="1" l="1"/>
  <c r="AR20" i="1" l="1"/>
  <c r="J45" i="1" l="1"/>
  <c r="FC35" i="1"/>
  <c r="R20" i="1" l="1"/>
  <c r="J33" i="1" l="1"/>
  <c r="J32" i="1"/>
  <c r="J34" i="1"/>
  <c r="CA30" i="1"/>
  <c r="EQ24" i="1" l="1"/>
  <c r="FB24" i="1"/>
  <c r="FP27" i="1"/>
  <c r="FM29" i="1"/>
  <c r="BA32" i="1"/>
  <c r="AK20" i="1" l="1"/>
  <c r="J92" i="1" l="1"/>
  <c r="DM22" i="1"/>
  <c r="IM20" i="1" l="1"/>
  <c r="I219" i="1" l="1"/>
  <c r="AP20" i="1"/>
  <c r="J38" i="1" l="1"/>
  <c r="FQ20" i="1" l="1"/>
  <c r="I207" i="1" l="1"/>
  <c r="BO20" i="1" l="1"/>
  <c r="I58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N20" i="1"/>
  <c r="IL20" i="1"/>
  <c r="IK20" i="1"/>
  <c r="IJ20" i="1"/>
  <c r="II20" i="1"/>
  <c r="IH20" i="1"/>
  <c r="IG20" i="1"/>
  <c r="IE20" i="1"/>
  <c r="ID20" i="1"/>
  <c r="IC20" i="1"/>
  <c r="IB20" i="1"/>
  <c r="IA20" i="1"/>
  <c r="HZ20" i="1"/>
  <c r="HY20" i="1"/>
  <c r="HX20" i="1"/>
  <c r="HV20" i="1"/>
  <c r="HU20" i="1"/>
  <c r="HT20" i="1"/>
  <c r="HS20" i="1"/>
  <c r="HR20" i="1"/>
  <c r="HQ20" i="1"/>
  <c r="HP20" i="1"/>
  <c r="HO20" i="1"/>
  <c r="HN20" i="1"/>
  <c r="HM20" i="1"/>
  <c r="HL20" i="1"/>
  <c r="HK20" i="1"/>
  <c r="HI20" i="1"/>
  <c r="HH20" i="1"/>
  <c r="HG20" i="1"/>
  <c r="HF20" i="1"/>
  <c r="HE20" i="1"/>
  <c r="HD20" i="1"/>
  <c r="HC20" i="1"/>
  <c r="HB20" i="1"/>
  <c r="HA20" i="1"/>
  <c r="GZ20" i="1"/>
  <c r="GY20" i="1"/>
  <c r="GX20" i="1"/>
  <c r="GW20" i="1"/>
  <c r="GV20" i="1"/>
  <c r="GU20" i="1"/>
  <c r="GT20" i="1"/>
  <c r="GS20" i="1"/>
  <c r="GR20" i="1"/>
  <c r="GP20" i="1"/>
  <c r="GO20" i="1"/>
  <c r="GN20" i="1"/>
  <c r="GM20" i="1"/>
  <c r="GK20" i="1"/>
  <c r="GJ20" i="1"/>
  <c r="GH20" i="1"/>
  <c r="GG20" i="1"/>
  <c r="GE20" i="1"/>
  <c r="GD20" i="1"/>
  <c r="GC20" i="1"/>
  <c r="GB20" i="1"/>
  <c r="GA20" i="1"/>
  <c r="FZ20" i="1"/>
  <c r="FX20" i="1"/>
  <c r="FV20" i="1"/>
  <c r="FU20" i="1"/>
  <c r="FT20" i="1"/>
  <c r="FR20" i="1"/>
  <c r="FP20" i="1"/>
  <c r="FF20" i="1"/>
  <c r="FD20" i="1"/>
  <c r="FC20" i="1"/>
  <c r="EY20" i="1"/>
  <c r="EX20" i="1"/>
  <c r="EW20" i="1"/>
  <c r="EV20" i="1"/>
  <c r="EQ20" i="1"/>
  <c r="EP20" i="1"/>
  <c r="EO20" i="1"/>
  <c r="EN20" i="1"/>
  <c r="EM20" i="1"/>
  <c r="EL20" i="1"/>
  <c r="EK20" i="1"/>
  <c r="EJ20" i="1"/>
  <c r="EI20" i="1"/>
  <c r="EH20" i="1"/>
  <c r="EE20" i="1"/>
  <c r="ED20" i="1"/>
  <c r="EC20" i="1"/>
  <c r="EB20" i="1"/>
  <c r="DZ20" i="1"/>
  <c r="DX20" i="1"/>
  <c r="DW20" i="1"/>
  <c r="DV20" i="1"/>
  <c r="DU20" i="1"/>
  <c r="DT20" i="1"/>
  <c r="DS20" i="1"/>
  <c r="DQ20" i="1"/>
  <c r="DO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Q20" i="1"/>
  <c r="BP20" i="1"/>
  <c r="BN20" i="1"/>
  <c r="BL20" i="1"/>
  <c r="BI20" i="1"/>
  <c r="BH20" i="1"/>
  <c r="BG20" i="1"/>
  <c r="BF20" i="1"/>
  <c r="BE20" i="1"/>
  <c r="BD20" i="1"/>
  <c r="BC20" i="1"/>
  <c r="BB20" i="1"/>
  <c r="BA20" i="1"/>
  <c r="AZ20" i="1"/>
  <c r="AY20" i="1"/>
  <c r="AW20" i="1"/>
  <c r="AV20" i="1"/>
  <c r="AU20" i="1"/>
  <c r="AT20" i="1"/>
  <c r="AS20" i="1"/>
  <c r="AQ20" i="1"/>
  <c r="AO20" i="1"/>
  <c r="AN20" i="1"/>
  <c r="AM20" i="1"/>
  <c r="AL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W20" i="1"/>
  <c r="V20" i="1"/>
  <c r="U20" i="1"/>
  <c r="T20" i="1"/>
  <c r="S20" i="1"/>
  <c r="X20" i="1"/>
  <c r="IP11" i="1"/>
  <c r="J113" i="1" l="1"/>
  <c r="I37" i="1"/>
  <c r="I73" i="1"/>
  <c r="I84" i="1"/>
  <c r="I51" i="1"/>
  <c r="I125" i="1"/>
  <c r="I172" i="1"/>
  <c r="I242" i="1"/>
  <c r="I161" i="1"/>
  <c r="I176" i="1"/>
  <c r="I214" i="1"/>
  <c r="J111" i="1"/>
  <c r="I215" i="1"/>
  <c r="I177" i="1"/>
  <c r="J115" i="1"/>
  <c r="J226" i="1"/>
  <c r="I49" i="1"/>
  <c r="I75" i="1"/>
  <c r="I86" i="1"/>
  <c r="I33" i="1"/>
  <c r="I128" i="1"/>
  <c r="I185" i="1"/>
  <c r="I247" i="1"/>
  <c r="I162" i="1"/>
  <c r="I178" i="1"/>
  <c r="I216" i="1"/>
  <c r="I159" i="1"/>
  <c r="J117" i="1"/>
  <c r="I52" i="1"/>
  <c r="I94" i="1"/>
  <c r="I105" i="1"/>
  <c r="I34" i="1"/>
  <c r="I111" i="1"/>
  <c r="I186" i="1"/>
  <c r="I210" i="1"/>
  <c r="I150" i="1"/>
  <c r="I179" i="1"/>
  <c r="I217" i="1"/>
  <c r="I246" i="1"/>
  <c r="J118" i="1"/>
  <c r="J131" i="1"/>
  <c r="I56" i="1"/>
  <c r="I76" i="1"/>
  <c r="I87" i="1"/>
  <c r="I35" i="1"/>
  <c r="I134" i="1"/>
  <c r="I188" i="1"/>
  <c r="I211" i="1"/>
  <c r="I151" i="1"/>
  <c r="I193" i="1"/>
  <c r="I218" i="1"/>
  <c r="I180" i="1"/>
  <c r="J119" i="1"/>
  <c r="I31" i="1"/>
  <c r="I57" i="1"/>
  <c r="I95" i="1"/>
  <c r="I106" i="1"/>
  <c r="I91" i="1"/>
  <c r="I132" i="1"/>
  <c r="I205" i="1"/>
  <c r="I213" i="1"/>
  <c r="I152" i="1"/>
  <c r="I194" i="1"/>
  <c r="I90" i="1"/>
  <c r="J120" i="1"/>
  <c r="I40" i="1"/>
  <c r="I59" i="1"/>
  <c r="I79" i="1"/>
  <c r="I77" i="1"/>
  <c r="I92" i="1"/>
  <c r="I140" i="1"/>
  <c r="I209" i="1"/>
  <c r="I206" i="1"/>
  <c r="I168" i="1"/>
  <c r="I197" i="1"/>
  <c r="I126" i="1"/>
  <c r="J121" i="1"/>
  <c r="I32" i="1"/>
  <c r="I61" i="1"/>
  <c r="I98" i="1"/>
  <c r="I96" i="1"/>
  <c r="I112" i="1"/>
  <c r="I141" i="1"/>
  <c r="I221" i="1"/>
  <c r="I220" i="1"/>
  <c r="I171" i="1"/>
  <c r="I202" i="1"/>
  <c r="I103" i="1"/>
  <c r="J122" i="1"/>
  <c r="I45" i="1"/>
  <c r="I62" i="1"/>
  <c r="I80" i="1"/>
  <c r="I78" i="1"/>
  <c r="I114" i="1"/>
  <c r="I142" i="1"/>
  <c r="I222" i="1"/>
  <c r="I239" i="1"/>
  <c r="I170" i="1"/>
  <c r="I228" i="1"/>
  <c r="I74" i="1"/>
  <c r="J124" i="1"/>
  <c r="I72" i="1"/>
  <c r="I63" i="1"/>
  <c r="I99" i="1"/>
  <c r="I97" i="1"/>
  <c r="I116" i="1"/>
  <c r="I143" i="1"/>
  <c r="I244" i="1"/>
  <c r="I163" i="1"/>
  <c r="I229" i="1"/>
  <c r="J148" i="1"/>
  <c r="J130" i="1"/>
  <c r="I36" i="1"/>
  <c r="I64" i="1"/>
  <c r="I81" i="1"/>
  <c r="I109" i="1"/>
  <c r="I117" i="1"/>
  <c r="I136" i="1"/>
  <c r="I224" i="1"/>
  <c r="I133" i="1"/>
  <c r="I164" i="1"/>
  <c r="I230" i="1"/>
  <c r="I38" i="1"/>
  <c r="J69" i="1"/>
  <c r="I39" i="1"/>
  <c r="I70" i="1"/>
  <c r="I100" i="1"/>
  <c r="I88" i="1"/>
  <c r="I118" i="1"/>
  <c r="I227" i="1"/>
  <c r="I135" i="1"/>
  <c r="I166" i="1"/>
  <c r="I233" i="1"/>
  <c r="J114" i="1"/>
  <c r="J109" i="1"/>
  <c r="I46" i="1"/>
  <c r="I65" i="1"/>
  <c r="I82" i="1"/>
  <c r="I107" i="1"/>
  <c r="I119" i="1"/>
  <c r="I138" i="1"/>
  <c r="I232" i="1"/>
  <c r="I144" i="1"/>
  <c r="I167" i="1"/>
  <c r="I234" i="1"/>
  <c r="J116" i="1"/>
  <c r="J51" i="1"/>
  <c r="I47" i="1"/>
  <c r="I67" i="1"/>
  <c r="I101" i="1"/>
  <c r="I89" i="1"/>
  <c r="I120" i="1"/>
  <c r="I139" i="1"/>
  <c r="I231" i="1"/>
  <c r="I173" i="1"/>
  <c r="I235" i="1"/>
  <c r="J90" i="1"/>
  <c r="I48" i="1"/>
  <c r="I68" i="1"/>
  <c r="I83" i="1"/>
  <c r="I29" i="1"/>
  <c r="I121" i="1"/>
  <c r="I154" i="1"/>
  <c r="I240" i="1"/>
  <c r="I157" i="1"/>
  <c r="I174" i="1"/>
  <c r="I236" i="1"/>
  <c r="J110" i="1"/>
  <c r="I50" i="1"/>
  <c r="I69" i="1"/>
  <c r="I102" i="1"/>
  <c r="I30" i="1"/>
  <c r="I123" i="1"/>
  <c r="I155" i="1"/>
  <c r="I241" i="1"/>
  <c r="I156" i="1"/>
  <c r="I175" i="1"/>
  <c r="I238" i="1"/>
  <c r="J112" i="1"/>
  <c r="D45" i="3"/>
  <c r="D50" i="3" s="1"/>
  <c r="FG20" i="1"/>
  <c r="FN20" i="1"/>
  <c r="FB20" i="1"/>
  <c r="BR20" i="1"/>
  <c r="EU20" i="1"/>
  <c r="IF20" i="1"/>
  <c r="FK20" i="1"/>
  <c r="FH20" i="1"/>
  <c r="EF20" i="1"/>
  <c r="BM20" i="1"/>
  <c r="EA20" i="1"/>
  <c r="GI20" i="1"/>
  <c r="FI20" i="1"/>
  <c r="HW20" i="1"/>
  <c r="FY20" i="1"/>
  <c r="EG20" i="1"/>
  <c r="FO20" i="1"/>
  <c r="FL20" i="1"/>
  <c r="DR20" i="1"/>
  <c r="GL20" i="1"/>
  <c r="GQ20" i="1"/>
  <c r="ER20" i="1"/>
  <c r="DP20" i="1"/>
  <c r="FM20" i="1"/>
  <c r="FS20" i="1"/>
  <c r="E41" i="3"/>
  <c r="E22" i="3"/>
  <c r="E2" i="3"/>
  <c r="E30" i="3"/>
  <c r="E8" i="3"/>
  <c r="E14" i="3"/>
  <c r="F254" i="2" l="1"/>
  <c r="I147" i="1"/>
  <c r="I237" i="1"/>
  <c r="J44" i="1"/>
  <c r="J269" i="1" s="1"/>
  <c r="I113" i="1"/>
  <c r="I153" i="1"/>
  <c r="I212" i="1"/>
  <c r="I60" i="1"/>
  <c r="I198" i="1"/>
  <c r="I184" i="1"/>
  <c r="I201" i="1"/>
  <c r="I189" i="1"/>
  <c r="I115" i="1"/>
  <c r="I131" i="1"/>
  <c r="I225" i="1"/>
  <c r="I200" i="1"/>
  <c r="I203" i="1"/>
  <c r="I191" i="1"/>
  <c r="I265" i="1"/>
  <c r="I248" i="1"/>
  <c r="I199" i="1"/>
  <c r="I124" i="1"/>
  <c r="I204" i="1"/>
  <c r="I53" i="1"/>
  <c r="I245" i="1"/>
  <c r="I130" i="1"/>
  <c r="I190" i="1"/>
  <c r="ET20" i="1"/>
  <c r="DN20" i="1"/>
  <c r="I110" i="1" l="1"/>
  <c r="I149" i="1"/>
  <c r="HJ20" i="1"/>
  <c r="DY20" i="1"/>
  <c r="I122" i="1" l="1"/>
  <c r="I165" i="1"/>
  <c r="EZ20" i="1"/>
  <c r="I182" i="1" l="1"/>
  <c r="ES20" i="1"/>
  <c r="I148" i="1" l="1"/>
  <c r="FJ20" i="1"/>
  <c r="FE20" i="1"/>
  <c r="FA20" i="1"/>
  <c r="BK20" i="1"/>
  <c r="FW20" i="1"/>
  <c r="BJ20" i="1"/>
  <c r="I226" i="1" l="1"/>
  <c r="I54" i="1"/>
  <c r="I55" i="1"/>
  <c r="I187" i="1"/>
  <c r="I192" i="1"/>
  <c r="I183" i="1"/>
  <c r="GF20" i="1"/>
  <c r="I243" i="1" l="1"/>
  <c r="I269" i="1" s="1"/>
  <c r="IP20" i="1"/>
  <c r="E254" i="2" l="1"/>
  <c r="F256" i="2" l="1"/>
</calcChain>
</file>

<file path=xl/sharedStrings.xml><?xml version="1.0" encoding="utf-8"?>
<sst xmlns="http://schemas.openxmlformats.org/spreadsheetml/2006/main" count="918" uniqueCount="428">
  <si>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</si>
  <si>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</si>
  <si>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</si>
  <si>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</si>
  <si>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</si>
  <si>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</si>
  <si>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</si>
  <si>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</si>
  <si>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</si>
  <si>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</si>
  <si>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</si>
  <si>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</si>
  <si>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</si>
  <si>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</si>
  <si>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</si>
  <si>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</si>
  <si>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</si>
  <si>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</si>
  <si>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</si>
  <si>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</si>
  <si>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</si>
  <si>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</si>
  <si>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</si>
  <si>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</si>
  <si>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</si>
  <si>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</si>
  <si>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</si>
  <si>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</si>
  <si>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</si>
  <si>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</si>
  <si>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</si>
  <si>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</si>
  <si>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</si>
  <si>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</si>
  <si>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</si>
  <si>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</si>
  <si>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</si>
  <si>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</si>
  <si>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</si>
  <si>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</si>
  <si>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</si>
  <si>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</si>
  <si>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</si>
  <si>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</si>
  <si>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</si>
  <si>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</si>
  <si>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</si>
  <si>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</si>
  <si>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</si>
  <si>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</si>
  <si>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</si>
  <si>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</si>
  <si>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</si>
  <si>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</si>
  <si>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</si>
  <si>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</si>
  <si>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</si>
  <si>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</si>
  <si>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</si>
  <si>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</si>
  <si>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</si>
  <si>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</si>
  <si>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</si>
  <si>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</si>
  <si>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</si>
  <si>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</si>
  <si>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</si>
  <si>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</si>
  <si>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</si>
  <si>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</si>
  <si>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</si>
  <si>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</si>
  <si>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</si>
  <si>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</si>
  <si>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</si>
  <si>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</si>
  <si>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</si>
  <si>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</si>
  <si>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</si>
  <si>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</si>
  <si>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</si>
  <si>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</si>
  <si>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</si>
  <si>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</si>
  <si>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</si>
  <si>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</si>
  <si>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</si>
  <si>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</si>
  <si>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</si>
  <si>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</si>
  <si>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</si>
  <si>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</si>
  <si>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</si>
  <si>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</si>
  <si>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</si>
  <si>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</si>
  <si>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</si>
  <si>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</si>
  <si>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</si>
  <si>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</si>
  <si>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</si>
  <si>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</si>
  <si>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</si>
  <si>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</si>
  <si>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</si>
  <si>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</si>
  <si>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</si>
  <si>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</si>
  <si>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</si>
  <si>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</si>
  <si>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</si>
  <si>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</si>
  <si>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</si>
  <si>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</si>
  <si>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</si>
  <si>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</si>
  <si>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</si>
  <si>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</si>
  <si>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</si>
  <si>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</si>
  <si>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</si>
  <si>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</si>
  <si>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</si>
  <si>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</si>
  <si>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</si>
  <si>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</si>
  <si>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</si>
  <si>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</si>
  <si>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</si>
  <si>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</si>
  <si>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</si>
  <si>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</si>
  <si>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</si>
  <si>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</si>
  <si>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</si>
  <si>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</si>
  <si>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</si>
  <si>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</si>
  <si>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</si>
  <si>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</si>
  <si>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</si>
  <si>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</si>
  <si>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</si>
  <si>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</si>
  <si>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</si>
  <si>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</si>
  <si>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</si>
  <si>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</si>
  <si>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</si>
  <si>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</si>
  <si>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</si>
  <si>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</si>
  <si>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</si>
  <si>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</si>
  <si>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</si>
  <si>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</si>
  <si>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</si>
  <si>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</si>
  <si>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</si>
  <si>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</si>
  <si>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</si>
  <si>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</si>
  <si>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</si>
  <si>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</si>
  <si>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</si>
  <si>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</si>
  <si>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</si>
  <si>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</si>
  <si>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</si>
  <si>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</si>
  <si>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</si>
  <si>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</si>
  <si>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</si>
  <si>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</si>
  <si>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</si>
  <si>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</si>
  <si>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</si>
  <si>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</si>
  <si>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</si>
  <si>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</si>
  <si>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</si>
  <si>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</si>
  <si>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</si>
  <si>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</si>
  <si>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</si>
  <si>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</si>
  <si>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</si>
  <si>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</si>
  <si>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</si>
  <si>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</si>
  <si>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</si>
  <si>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</si>
  <si>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</si>
  <si>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</si>
  <si>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</si>
  <si>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</si>
  <si>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</si>
  <si>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</si>
  <si>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</si>
  <si>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</si>
  <si>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</si>
  <si>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</si>
  <si>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</si>
  <si>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</si>
  <si>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</si>
  <si>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</si>
  <si>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</si>
  <si>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</si>
  <si>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</si>
  <si>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</si>
  <si>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</si>
  <si>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</si>
  <si>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</si>
  <si>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</si>
  <si>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</si>
  <si>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</si>
  <si>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</si>
  <si>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</si>
  <si>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</si>
  <si>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</si>
  <si>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</si>
  <si>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</si>
  <si>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</si>
  <si>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</si>
  <si>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</si>
  <si>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</si>
  <si>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</si>
  <si>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</si>
  <si>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</si>
  <si>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</si>
  <si>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</si>
  <si>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</si>
  <si>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</si>
  <si>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</si>
  <si>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</si>
  <si>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</si>
  <si>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</si>
  <si>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</si>
  <si>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</si>
  <si>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</si>
  <si>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</si>
  <si>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</si>
  <si>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</si>
  <si>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</si>
  <si>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</si>
  <si>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</si>
  <si>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</si>
  <si>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</si>
  <si>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</si>
  <si>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</si>
  <si>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</si>
  <si>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</si>
  <si>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</si>
  <si>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</si>
  <si>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</si>
  <si>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</si>
  <si>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</si>
  <si>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</si>
  <si>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</si>
  <si>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</si>
  <si>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</si>
  <si>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</si>
  <si>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</si>
  <si>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</si>
  <si>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</si>
  <si>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</si>
  <si>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</si>
  <si>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</si>
  <si>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</si>
  <si>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</si>
  <si>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</si>
  <si>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</si>
  <si>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</si>
  <si>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</si>
  <si>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</si>
  <si>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</si>
  <si>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</si>
  <si>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</si>
  <si>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</si>
  <si>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</si>
  <si>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</si>
  <si>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</si>
  <si>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</si>
  <si>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</si>
  <si>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</si>
  <si>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</si>
  <si>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</si>
  <si>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</si>
  <si>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</si>
  <si>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</si>
  <si>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</si>
  <si>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</si>
  <si>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</si>
  <si>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</si>
  <si>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</si>
  <si>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</si>
  <si>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</si>
  <si>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</si>
  <si>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</si>
  <si>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</si>
  <si>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</si>
  <si>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</si>
  <si>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</si>
  <si>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</si>
  <si>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</si>
  <si>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</si>
  <si>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</si>
  <si>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</si>
  <si>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</si>
  <si>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</si>
  <si>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</si>
  <si>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</si>
  <si>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</si>
  <si>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</si>
  <si>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</si>
  <si>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</si>
  <si>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</si>
  <si>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</si>
  <si>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</si>
  <si>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</si>
  <si>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</si>
  <si>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</si>
  <si>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</si>
  <si>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</si>
  <si>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</si>
  <si>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</si>
  <si>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</si>
  <si>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</si>
  <si>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</si>
  <si>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</si>
  <si>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</si>
  <si>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</si>
  <si>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</si>
  <si>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</si>
  <si>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</si>
  <si>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</si>
  <si>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</si>
  <si>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</si>
  <si>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</si>
  <si>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</si>
  <si>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</si>
  <si>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</si>
  <si>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</si>
  <si>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</si>
  <si>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</si>
  <si>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</si>
  <si>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</si>
  <si>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</si>
  <si>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</si>
  <si>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</si>
  <si>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</si>
  <si>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</si>
  <si>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</si>
  <si>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</si>
  <si>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</si>
  <si>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</si>
  <si>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</si>
  <si>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</si>
  <si>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</si>
  <si>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</si>
  <si>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</si>
  <si>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</si>
  <si>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</si>
  <si>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</si>
  <si>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</si>
  <si>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</si>
  <si>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</si>
  <si>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</si>
  <si>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</si>
  <si>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</si>
  <si>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</si>
  <si>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</si>
  <si>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</si>
  <si>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</si>
  <si>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</si>
  <si>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</si>
  <si>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</si>
  <si>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</si>
  <si>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</si>
  <si>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</si>
  <si>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</si>
  <si>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</si>
  <si>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</si>
  <si>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</si>
  <si>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FOR THE MONTH ENDING JUNE 30, 2023</t>
  </si>
  <si>
    <t>64212783</t>
  </si>
  <si>
    <t>2023-04-01995</t>
  </si>
  <si>
    <t>-</t>
  </si>
  <si>
    <t>2023-05-02135</t>
  </si>
  <si>
    <t>2023-05-02136</t>
  </si>
  <si>
    <t>2023-05-02134</t>
  </si>
  <si>
    <t>2023-06-03840</t>
  </si>
  <si>
    <t>2023-07-23-04431</t>
  </si>
  <si>
    <t>2023-06-23-03800</t>
  </si>
  <si>
    <t>2022-02-12752</t>
  </si>
  <si>
    <t xml:space="preserve">TF - DBP </t>
  </si>
  <si>
    <t>2022-12-0057</t>
  </si>
  <si>
    <t>2023-06-4067</t>
  </si>
  <si>
    <t>2023-06-00005</t>
  </si>
  <si>
    <t>2023-06-00004</t>
  </si>
  <si>
    <t>Philippine Spring Water Resources Inc.</t>
  </si>
  <si>
    <t>DBP</t>
  </si>
  <si>
    <t xml:space="preserve">BIR </t>
  </si>
  <si>
    <t>Arnel V. Radaza</t>
  </si>
  <si>
    <t>Rayzel Catering Services</t>
  </si>
  <si>
    <t>Maranding Women Investor Multi-purpose Cooperative</t>
  </si>
  <si>
    <t>2040104000</t>
  </si>
  <si>
    <t xml:space="preserve">To withdraw Performance Bond </t>
  </si>
  <si>
    <t>CANCELLED</t>
  </si>
  <si>
    <t>Tax Remittance for the month of May 2023</t>
  </si>
  <si>
    <t xml:space="preserve">Cash Advance for the payment of the BAC honoraria </t>
  </si>
  <si>
    <t xml:space="preserve">Payment/Refund for Performance Security Bond </t>
  </si>
  <si>
    <t>DBP 06-01</t>
  </si>
  <si>
    <t>6.30.2023</t>
  </si>
  <si>
    <t>4.25.2023</t>
  </si>
  <si>
    <t>5.31.2023</t>
  </si>
  <si>
    <t>6.14.2023</t>
  </si>
  <si>
    <t>6.9.2023</t>
  </si>
  <si>
    <t>6.8.2023</t>
  </si>
  <si>
    <t>4.20.2023</t>
  </si>
  <si>
    <t>0027</t>
  </si>
  <si>
    <t>0028</t>
  </si>
  <si>
    <t>0029</t>
  </si>
  <si>
    <t>0030</t>
  </si>
  <si>
    <t>0031</t>
  </si>
  <si>
    <t>0032</t>
  </si>
  <si>
    <t>0033</t>
  </si>
  <si>
    <t>TAX NOT COVERED BY 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</si>
</sst>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75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9" fillId="0" borderId="0" xfId="0" applyFont="1"/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272</xdr:row>
      <xdr:rowOff>145676</xdr:rowOff>
    </xdr:from>
    <xdr:to>
      <xdr:col>9</xdr:col>
      <xdr:colOff>416718</xdr:colOff>
      <xdr:row>275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278"/>
  <sheetViews>
    <sheetView tabSelected="1" zoomScaleNormal="100" workbookViewId="0">
      <pane xSplit="9" ySplit="17" topLeftCell="M18" activePane="bottomRight" state="frozen"/>
      <selection pane="topRight" activeCell="J1" sqref="J1"/>
      <selection pane="bottomLeft" activeCell="A7" sqref="A7"/>
      <selection pane="bottomRight" activeCell="M16" sqref="M16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0.28515625" style="45" bestFit="1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3" width="13.28515625" style="44" customWidth="1"/>
    <col min="34" max="34" width="19" style="44" customWidth="1"/>
    <col min="35" max="35" width="18.42578125" style="44" bestFit="1" customWidth="1"/>
    <col min="36" max="36" width="16.7109375" style="44" bestFit="1" customWidth="1"/>
    <col min="37" max="37" width="16.7109375" style="44" customWidth="1"/>
    <col min="38" max="38" width="13.7109375" style="44" customWidth="1"/>
    <col min="39" max="39" width="18.28515625" style="44" customWidth="1"/>
    <col min="40" max="40" width="17.7109375" style="44" bestFit="1" customWidth="1"/>
    <col min="41" max="41" width="16.5703125" style="44" bestFit="1" customWidth="1"/>
    <col min="42" max="42" width="16.5703125" style="44" customWidth="1"/>
    <col min="43" max="43" width="19" style="44" bestFit="1" customWidth="1"/>
    <col min="44" max="44" width="19" style="44" customWidth="1"/>
    <col min="45" max="46" width="19" style="44" bestFit="1" customWidth="1"/>
    <col min="47" max="47" width="21.140625" style="44" bestFit="1" customWidth="1"/>
    <col min="48" max="48" width="27.7109375" style="44" bestFit="1" customWidth="1"/>
    <col min="49" max="50" width="27.7109375" style="44" customWidth="1"/>
    <col min="51" max="51" width="20.42578125" style="44" bestFit="1" customWidth="1"/>
    <col min="52" max="52" width="14.5703125" style="44" customWidth="1"/>
    <col min="53" max="53" width="19" style="44" bestFit="1" customWidth="1"/>
    <col min="54" max="54" width="16.28515625" style="44" customWidth="1"/>
    <col min="55" max="55" width="13.7109375" style="44" customWidth="1"/>
    <col min="56" max="56" width="17.7109375" style="44" customWidth="1"/>
    <col min="57" max="57" width="15.28515625" style="44" customWidth="1"/>
    <col min="58" max="58" width="20.42578125" style="44" bestFit="1" customWidth="1"/>
    <col min="59" max="59" width="15.85546875" style="44" bestFit="1" customWidth="1"/>
    <col min="60" max="60" width="24.140625" style="44" customWidth="1"/>
    <col min="61" max="61" width="16.85546875" style="44" customWidth="1"/>
    <col min="62" max="64" width="19" style="44" bestFit="1" customWidth="1"/>
    <col min="65" max="65" width="22.28515625" style="44" bestFit="1" customWidth="1"/>
    <col min="66" max="66" width="18.42578125" style="44" bestFit="1" customWidth="1"/>
    <col min="67" max="67" width="18.42578125" style="44" customWidth="1"/>
    <col min="68" max="68" width="18.5703125" style="44" bestFit="1" customWidth="1"/>
    <col min="69" max="69" width="17.7109375" style="44" bestFit="1" customWidth="1"/>
    <col min="70" max="70" width="19" style="44" bestFit="1" customWidth="1"/>
    <col min="71" max="72" width="15.7109375" style="44" bestFit="1" customWidth="1"/>
    <col min="73" max="73" width="19" style="44" bestFit="1" customWidth="1"/>
    <col min="74" max="74" width="16.42578125" style="44" customWidth="1"/>
    <col min="75" max="75" width="17.5703125" style="44" bestFit="1" customWidth="1"/>
    <col min="76" max="76" width="24.28515625" style="44" bestFit="1" customWidth="1"/>
    <col min="77" max="77" width="16.7109375" style="44" customWidth="1"/>
    <col min="78" max="78" width="19.140625" style="44" customWidth="1"/>
    <col min="79" max="79" width="15.42578125" style="44" customWidth="1"/>
    <col min="80" max="80" width="19" style="44" bestFit="1" customWidth="1"/>
    <col min="81" max="81" width="20.140625" style="44" customWidth="1"/>
    <col min="82" max="82" width="23.5703125" style="44" bestFit="1" customWidth="1"/>
    <col min="83" max="83" width="16.7109375" style="44" bestFit="1" customWidth="1"/>
    <col min="84" max="84" width="15.5703125" style="44" customWidth="1"/>
    <col min="85" max="85" width="19" style="44" bestFit="1" customWidth="1"/>
    <col min="86" max="86" width="17.42578125" style="44" customWidth="1"/>
    <col min="87" max="87" width="19.7109375" style="44" customWidth="1"/>
    <col min="88" max="88" width="15.7109375" style="44" customWidth="1"/>
    <col min="89" max="89" width="19" style="44" bestFit="1" customWidth="1"/>
    <col min="90" max="90" width="16.7109375" style="44" customWidth="1"/>
    <col min="91" max="91" width="19.85546875" style="44" bestFit="1" customWidth="1"/>
    <col min="92" max="92" width="17.7109375" style="44" customWidth="1"/>
    <col min="93" max="93" width="19" style="44" bestFit="1" customWidth="1"/>
    <col min="94" max="94" width="23.5703125" style="44" bestFit="1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7.28515625" style="44" bestFit="1" customWidth="1"/>
    <col min="99" max="99" width="19" style="44" bestFit="1" customWidth="1"/>
    <col min="100" max="100" width="17.140625" style="44" customWidth="1"/>
    <col min="101" max="101" width="19" style="44" bestFit="1" customWidth="1"/>
    <col min="102" max="102" width="19.28515625" style="44" customWidth="1"/>
    <col min="103" max="103" width="19" style="44" bestFit="1" customWidth="1"/>
    <col min="104" max="104" width="16.7109375" style="44" customWidth="1"/>
    <col min="105" max="105" width="19" style="44" bestFit="1" customWidth="1"/>
    <col min="106" max="106" width="18.85546875" style="44" bestFit="1" customWidth="1"/>
    <col min="107" max="107" width="22.28515625" style="44" customWidth="1"/>
    <col min="108" max="109" width="19" style="44" bestFit="1" customWidth="1"/>
    <col min="110" max="110" width="17.85546875" style="44" bestFit="1" customWidth="1"/>
    <col min="111" max="111" width="18.42578125" style="44" bestFit="1" customWidth="1"/>
    <col min="112" max="112" width="19" style="44" bestFit="1" customWidth="1"/>
    <col min="113" max="113" width="24" style="44" customWidth="1"/>
    <col min="114" max="114" width="18.28515625" style="44" customWidth="1"/>
    <col min="115" max="115" width="19.7109375" style="44" customWidth="1"/>
    <col min="116" max="117" width="19" style="44" bestFit="1" customWidth="1"/>
    <col min="118" max="118" width="18.5703125" style="44" customWidth="1"/>
    <col min="119" max="119" width="19" style="44" bestFit="1" customWidth="1"/>
    <col min="120" max="124" width="13.7109375" style="44" customWidth="1"/>
    <col min="125" max="127" width="19" style="44" bestFit="1" customWidth="1"/>
    <col min="128" max="128" width="13.5703125" style="44" customWidth="1"/>
    <col min="129" max="134" width="19" style="44" bestFit="1" customWidth="1"/>
    <col min="135" max="135" width="18.28515625" style="44" customWidth="1"/>
    <col min="136" max="136" width="13.42578125" style="44" customWidth="1"/>
    <col min="137" max="137" width="19" style="44" bestFit="1" customWidth="1"/>
    <col min="138" max="138" width="12.85546875" style="44" customWidth="1"/>
    <col min="139" max="139" width="15" style="44" customWidth="1"/>
    <col min="140" max="140" width="17" style="44" bestFit="1" customWidth="1"/>
    <col min="141" max="142" width="19" style="44" bestFit="1" customWidth="1"/>
    <col min="143" max="143" width="18.85546875" style="44" customWidth="1"/>
    <col min="144" max="144" width="19.28515625" style="44" bestFit="1" customWidth="1"/>
    <col min="145" max="145" width="19" style="44" bestFit="1" customWidth="1"/>
    <col min="146" max="146" width="19.85546875" style="44" bestFit="1" customWidth="1"/>
    <col min="147" max="147" width="19.7109375" style="44" bestFit="1" customWidth="1"/>
    <col min="148" max="148" width="18.85546875" style="44" bestFit="1" customWidth="1"/>
    <col min="149" max="149" width="17.7109375" style="44" bestFit="1" customWidth="1"/>
    <col min="150" max="150" width="22.85546875" style="44" bestFit="1" customWidth="1"/>
    <col min="151" max="151" width="19" style="44" bestFit="1" customWidth="1"/>
    <col min="152" max="152" width="14.5703125" style="44" customWidth="1"/>
    <col min="153" max="153" width="13.7109375" style="44" bestFit="1" customWidth="1"/>
    <col min="154" max="154" width="18.28515625" style="44" bestFit="1" customWidth="1"/>
    <col min="155" max="155" width="26" style="44" bestFit="1" customWidth="1"/>
    <col min="156" max="156" width="19" style="44" bestFit="1" customWidth="1"/>
    <col min="157" max="157" width="17.28515625" style="44" customWidth="1"/>
    <col min="158" max="162" width="19" style="44" bestFit="1" customWidth="1"/>
    <col min="163" max="163" width="17.85546875" style="44" bestFit="1" customWidth="1"/>
    <col min="164" max="164" width="25.7109375" style="44" bestFit="1" customWidth="1"/>
    <col min="165" max="165" width="18" style="44" bestFit="1" customWidth="1"/>
    <col min="166" max="166" width="19" style="44" bestFit="1" customWidth="1"/>
    <col min="167" max="167" width="13.28515625" style="44" customWidth="1"/>
    <col min="168" max="168" width="16.5703125" style="44" customWidth="1"/>
    <col min="169" max="169" width="19" style="44" bestFit="1" customWidth="1"/>
    <col min="170" max="170" width="13.42578125" style="44" customWidth="1"/>
    <col min="171" max="171" width="18.85546875" style="44" bestFit="1" customWidth="1"/>
    <col min="172" max="172" width="23" style="44" bestFit="1" customWidth="1"/>
    <col min="173" max="173" width="23" style="44" customWidth="1"/>
    <col min="174" max="174" width="14.42578125" style="44" customWidth="1"/>
    <col min="175" max="175" width="15.28515625" style="44" customWidth="1"/>
    <col min="176" max="176" width="14.28515625" style="44" customWidth="1"/>
    <col min="177" max="177" width="19" style="44" bestFit="1" customWidth="1"/>
    <col min="178" max="178" width="13.85546875" style="44" customWidth="1"/>
    <col min="179" max="179" width="16.5703125" style="44" bestFit="1" customWidth="1"/>
    <col min="180" max="180" width="19" style="44" bestFit="1" customWidth="1"/>
    <col min="181" max="181" width="13.5703125" style="44" customWidth="1"/>
    <col min="182" max="182" width="19" style="44" bestFit="1" customWidth="1"/>
    <col min="183" max="183" width="22.7109375" style="44" bestFit="1" customWidth="1"/>
    <col min="184" max="184" width="25.7109375" style="44" bestFit="1" customWidth="1"/>
    <col min="185" max="185" width="17" style="44" bestFit="1" customWidth="1"/>
    <col min="186" max="186" width="16.7109375" style="44" bestFit="1" customWidth="1"/>
    <col min="187" max="187" width="17.7109375" style="44" bestFit="1" customWidth="1"/>
    <col min="188" max="188" width="16.28515625" style="44" customWidth="1"/>
    <col min="189" max="189" width="19" style="44" bestFit="1" customWidth="1"/>
    <col min="190" max="190" width="14.140625" style="44" customWidth="1"/>
    <col min="191" max="191" width="13.7109375" style="44" customWidth="1"/>
    <col min="192" max="192" width="19" style="44" bestFit="1" customWidth="1"/>
    <col min="193" max="193" width="18.7109375" style="44" bestFit="1" customWidth="1"/>
    <col min="194" max="194" width="19" style="44" bestFit="1" customWidth="1"/>
    <col min="195" max="195" width="17.28515625" style="44" bestFit="1" customWidth="1"/>
    <col min="196" max="196" width="26.28515625" style="44" bestFit="1" customWidth="1"/>
    <col min="197" max="198" width="19" style="44" bestFit="1" customWidth="1"/>
    <col min="199" max="199" width="21.28515625" style="44" bestFit="1" customWidth="1"/>
    <col min="200" max="200" width="19" style="44" bestFit="1" customWidth="1"/>
    <col min="201" max="201" width="18.7109375" style="44" bestFit="1" customWidth="1"/>
    <col min="202" max="204" width="19" style="44" bestFit="1" customWidth="1"/>
    <col min="205" max="205" width="20.28515625" style="44" customWidth="1"/>
    <col min="206" max="206" width="19.85546875" style="44" customWidth="1"/>
    <col min="207" max="207" width="20.28515625" style="44" customWidth="1"/>
    <col min="208" max="208" width="36.7109375" style="44" bestFit="1" customWidth="1"/>
    <col min="209" max="209" width="19.7109375" style="44" bestFit="1" customWidth="1"/>
    <col min="210" max="215" width="19" style="44" bestFit="1" customWidth="1"/>
    <col min="216" max="216" width="26.7109375" style="44" bestFit="1" customWidth="1"/>
    <col min="217" max="217" width="23.7109375" style="44" bestFit="1" customWidth="1"/>
    <col min="218" max="218" width="17.5703125" style="44" bestFit="1" customWidth="1"/>
    <col min="219" max="220" width="19" style="44" bestFit="1" customWidth="1"/>
    <col min="221" max="222" width="20.42578125" style="44" bestFit="1" customWidth="1"/>
    <col min="223" max="223" width="25.5703125" style="44" bestFit="1" customWidth="1"/>
    <col min="224" max="224" width="15" style="44" bestFit="1" customWidth="1"/>
    <col min="225" max="226" width="15.7109375" style="44" bestFit="1" customWidth="1"/>
    <col min="227" max="227" width="21.140625" style="44" customWidth="1"/>
    <col min="228" max="228" width="35.28515625" style="44" bestFit="1" customWidth="1"/>
    <col min="229" max="229" width="32.7109375" style="44" bestFit="1" customWidth="1"/>
    <col min="230" max="230" width="39.140625" style="44" bestFit="1" customWidth="1"/>
    <col min="231" max="232" width="16.5703125" style="44" bestFit="1" customWidth="1"/>
    <col min="233" max="233" width="18.28515625" style="44" customWidth="1"/>
    <col min="234" max="234" width="36.85546875" style="44" bestFit="1" customWidth="1"/>
    <col min="235" max="235" width="34.42578125" style="44" bestFit="1" customWidth="1"/>
    <col min="236" max="237" width="33.42578125" style="44" bestFit="1" customWidth="1"/>
    <col min="238" max="238" width="21.140625" style="44" customWidth="1"/>
    <col min="239" max="239" width="24" style="44" customWidth="1"/>
    <col min="240" max="240" width="22.5703125" style="44" customWidth="1"/>
    <col min="241" max="241" width="22.7109375" style="44" bestFit="1" customWidth="1"/>
    <col min="242" max="242" width="14.85546875" style="44" bestFit="1" customWidth="1"/>
    <col min="243" max="243" width="13.28515625" style="44" bestFit="1" customWidth="1"/>
    <col min="244" max="246" width="19" style="44" bestFit="1" customWidth="1"/>
    <col min="247" max="247" width="19" style="44" customWidth="1"/>
    <col min="248" max="248" width="19" style="44" bestFit="1" customWidth="1"/>
    <col min="249" max="249" width="7" style="38" customWidth="1"/>
    <col min="250" max="250" width="18.85546875" style="38" customWidth="1"/>
    <col min="251" max="251" width="19.42578125" style="38" customWidth="1"/>
    <col min="252" max="256" width="8.85546875" style="38"/>
    <col min="257" max="257" width="13.7109375" style="38" bestFit="1" customWidth="1"/>
    <col min="258" max="258" width="14.28515625" style="109" customWidth="1"/>
    <col min="259" max="16384" width="8.85546875" style="38"/>
  </cols>
  <sheetData>
    <row r="1" spans="1:258" x14ac:dyDescent="0.25">
      <c r="A1" s="125" t="s">
        <v>371</v>
      </c>
    </row>
    <row r="2" spans="1:258" x14ac:dyDescent="0.25">
      <c r="A2" s="125" t="s">
        <v>384</v>
      </c>
    </row>
    <row r="3" spans="1:258" x14ac:dyDescent="0.25">
      <c r="A3" s="125" t="s">
        <v>372</v>
      </c>
      <c r="B3" s="112"/>
      <c r="C3" s="99"/>
      <c r="D3" s="126"/>
    </row>
    <row r="4" spans="1:258" x14ac:dyDescent="0.25">
      <c r="A4" s="125" t="s">
        <v>373</v>
      </c>
      <c r="B4" s="112"/>
      <c r="C4" s="99"/>
      <c r="D4" s="126"/>
    </row>
    <row r="5" spans="1:258" x14ac:dyDescent="0.25">
      <c r="A5" s="125" t="s">
        <v>374</v>
      </c>
      <c r="B5" s="112"/>
      <c r="C5" s="99"/>
      <c r="D5" s="126"/>
    </row>
    <row r="6" spans="1:258" x14ac:dyDescent="0.25">
      <c r="A6" s="125" t="s">
        <v>375</v>
      </c>
      <c r="B6" s="112"/>
      <c r="C6" s="99"/>
      <c r="D6" s="126"/>
    </row>
    <row r="7" spans="1:258" x14ac:dyDescent="0.25">
      <c r="A7" s="125"/>
      <c r="B7" s="112"/>
      <c r="C7" s="99"/>
      <c r="D7" s="126"/>
    </row>
    <row r="8" spans="1:258" s="99" customFormat="1" ht="42.6" customHeight="1" x14ac:dyDescent="0.25">
      <c r="A8" s="158" t="s">
        <v>0</v>
      </c>
      <c r="B8" s="167" t="s">
        <v>1</v>
      </c>
      <c r="C8" s="158" t="s">
        <v>2</v>
      </c>
      <c r="D8" s="158" t="s">
        <v>3</v>
      </c>
      <c r="E8" s="158" t="s">
        <v>4</v>
      </c>
      <c r="F8" s="164" t="s">
        <v>5</v>
      </c>
      <c r="G8" s="158" t="s">
        <v>6</v>
      </c>
      <c r="H8" s="158" t="s">
        <v>7</v>
      </c>
      <c r="I8" s="158" t="s">
        <v>8</v>
      </c>
      <c r="J8" s="164" t="s">
        <v>10</v>
      </c>
      <c r="K8" s="161" t="s">
        <v>9</v>
      </c>
      <c r="L8" s="158" t="s">
        <v>11</v>
      </c>
      <c r="M8" s="158" t="s">
        <v>12</v>
      </c>
      <c r="N8" s="158" t="s">
        <v>358</v>
      </c>
      <c r="O8" s="158" t="s">
        <v>13</v>
      </c>
      <c r="P8" s="171" t="s">
        <v>14</v>
      </c>
      <c r="Q8" s="158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23</v>
      </c>
      <c r="AI8" s="69" t="s">
        <v>24</v>
      </c>
      <c r="AJ8" s="69" t="s">
        <v>25</v>
      </c>
      <c r="AK8" s="69" t="s">
        <v>93</v>
      </c>
      <c r="AL8" s="69" t="s">
        <v>26</v>
      </c>
      <c r="AM8" s="69" t="s">
        <v>27</v>
      </c>
      <c r="AN8" s="69" t="s">
        <v>28</v>
      </c>
      <c r="AO8" s="69" t="s">
        <v>29</v>
      </c>
      <c r="AP8" s="69" t="s">
        <v>43</v>
      </c>
      <c r="AQ8" s="69" t="s">
        <v>30</v>
      </c>
      <c r="AR8" s="69" t="s">
        <v>360</v>
      </c>
      <c r="AS8" s="69" t="s">
        <v>31</v>
      </c>
      <c r="AT8" s="29" t="s">
        <v>32</v>
      </c>
      <c r="AU8" s="29" t="s">
        <v>33</v>
      </c>
      <c r="AV8" s="29" t="s">
        <v>34</v>
      </c>
      <c r="AW8" s="29" t="s">
        <v>360</v>
      </c>
      <c r="AX8" s="29" t="s">
        <v>369</v>
      </c>
      <c r="AY8" s="29" t="s">
        <v>35</v>
      </c>
      <c r="AZ8" s="29" t="s">
        <v>36</v>
      </c>
      <c r="BA8" s="29" t="s">
        <v>37</v>
      </c>
      <c r="BB8" s="29" t="s">
        <v>38</v>
      </c>
      <c r="BC8" s="29" t="s">
        <v>39</v>
      </c>
      <c r="BD8" s="29" t="s">
        <v>40</v>
      </c>
      <c r="BE8" s="29" t="s">
        <v>41</v>
      </c>
      <c r="BF8" s="29" t="s">
        <v>42</v>
      </c>
      <c r="BG8" s="29" t="s">
        <v>43</v>
      </c>
      <c r="BH8" s="29" t="s">
        <v>44</v>
      </c>
      <c r="BI8" s="29" t="s">
        <v>45</v>
      </c>
      <c r="BJ8" s="29" t="s">
        <v>46</v>
      </c>
      <c r="BK8" s="29" t="s">
        <v>47</v>
      </c>
      <c r="BL8" s="29" t="s">
        <v>48</v>
      </c>
      <c r="BM8" s="29" t="s">
        <v>316</v>
      </c>
      <c r="BN8" s="29" t="s">
        <v>49</v>
      </c>
      <c r="BO8" s="29" t="s">
        <v>355</v>
      </c>
      <c r="BP8" s="29" t="s">
        <v>50</v>
      </c>
      <c r="BQ8" s="29" t="s">
        <v>51</v>
      </c>
      <c r="BR8" s="29" t="s">
        <v>52</v>
      </c>
      <c r="BS8" s="29" t="s">
        <v>53</v>
      </c>
      <c r="BT8" s="29" t="s">
        <v>54</v>
      </c>
      <c r="BU8" s="29" t="s">
        <v>55</v>
      </c>
      <c r="BV8" s="29" t="s">
        <v>56</v>
      </c>
      <c r="BW8" s="29" t="s">
        <v>57</v>
      </c>
      <c r="BX8" s="29" t="s">
        <v>58</v>
      </c>
      <c r="BY8" s="29" t="s">
        <v>59</v>
      </c>
      <c r="BZ8" s="29" t="s">
        <v>60</v>
      </c>
      <c r="CA8" s="29" t="s">
        <v>61</v>
      </c>
      <c r="CB8" s="29" t="s">
        <v>62</v>
      </c>
      <c r="CC8" s="29" t="s">
        <v>63</v>
      </c>
      <c r="CD8" s="29" t="s">
        <v>64</v>
      </c>
      <c r="CE8" s="29" t="s">
        <v>65</v>
      </c>
      <c r="CF8" s="29" t="s">
        <v>66</v>
      </c>
      <c r="CG8" s="29" t="s">
        <v>67</v>
      </c>
      <c r="CH8" s="29" t="s">
        <v>68</v>
      </c>
      <c r="CI8" s="29" t="s">
        <v>69</v>
      </c>
      <c r="CJ8" s="29" t="s">
        <v>70</v>
      </c>
      <c r="CK8" s="29" t="s">
        <v>71</v>
      </c>
      <c r="CL8" s="29" t="s">
        <v>72</v>
      </c>
      <c r="CM8" s="29" t="s">
        <v>73</v>
      </c>
      <c r="CN8" s="29" t="s">
        <v>74</v>
      </c>
      <c r="CO8" s="29" t="s">
        <v>75</v>
      </c>
      <c r="CP8" s="29" t="s">
        <v>76</v>
      </c>
      <c r="CQ8" s="29" t="s">
        <v>77</v>
      </c>
      <c r="CR8" s="29" t="s">
        <v>78</v>
      </c>
      <c r="CS8" s="29" t="s">
        <v>226</v>
      </c>
      <c r="CT8" s="29" t="s">
        <v>79</v>
      </c>
      <c r="CU8" s="29" t="s">
        <v>80</v>
      </c>
      <c r="CV8" s="29" t="s">
        <v>81</v>
      </c>
      <c r="CW8" s="29" t="s">
        <v>82</v>
      </c>
      <c r="CX8" s="29" t="s">
        <v>83</v>
      </c>
      <c r="CY8" s="29" t="s">
        <v>313</v>
      </c>
      <c r="CZ8" s="29" t="s">
        <v>228</v>
      </c>
      <c r="DA8" s="29" t="s">
        <v>23</v>
      </c>
      <c r="DB8" s="29" t="s">
        <v>84</v>
      </c>
      <c r="DC8" s="29" t="s">
        <v>85</v>
      </c>
      <c r="DD8" s="29" t="s">
        <v>86</v>
      </c>
      <c r="DE8" s="29" t="s">
        <v>87</v>
      </c>
      <c r="DF8" s="29" t="s">
        <v>88</v>
      </c>
      <c r="DG8" s="29" t="s">
        <v>24</v>
      </c>
      <c r="DH8" s="29" t="s">
        <v>25</v>
      </c>
      <c r="DI8" s="29" t="s">
        <v>89</v>
      </c>
      <c r="DJ8" s="29" t="s">
        <v>90</v>
      </c>
      <c r="DK8" s="29" t="s">
        <v>91</v>
      </c>
      <c r="DL8" s="29" t="s">
        <v>92</v>
      </c>
      <c r="DM8" s="29" t="s">
        <v>93</v>
      </c>
      <c r="DN8" s="29" t="s">
        <v>26</v>
      </c>
      <c r="DO8" s="29" t="s">
        <v>16</v>
      </c>
      <c r="DP8" s="29" t="s">
        <v>17</v>
      </c>
      <c r="DQ8" s="29" t="s">
        <v>304</v>
      </c>
      <c r="DR8" s="29" t="s">
        <v>305</v>
      </c>
      <c r="DS8" s="29" t="s">
        <v>306</v>
      </c>
      <c r="DT8" s="29" t="s">
        <v>307</v>
      </c>
      <c r="DU8" s="29" t="s">
        <v>18</v>
      </c>
      <c r="DV8" s="29" t="s">
        <v>301</v>
      </c>
      <c r="DW8" s="29" t="s">
        <v>302</v>
      </c>
      <c r="DX8" s="29" t="s">
        <v>303</v>
      </c>
      <c r="DY8" s="29" t="s">
        <v>19</v>
      </c>
      <c r="DZ8" s="29" t="s">
        <v>94</v>
      </c>
      <c r="EA8" s="29" t="s">
        <v>20</v>
      </c>
      <c r="EB8" s="29" t="s">
        <v>95</v>
      </c>
      <c r="EC8" s="29" t="s">
        <v>96</v>
      </c>
      <c r="ED8" s="29" t="s">
        <v>97</v>
      </c>
      <c r="EE8" s="29" t="s">
        <v>98</v>
      </c>
      <c r="EF8" s="29" t="s">
        <v>21</v>
      </c>
      <c r="EG8" s="29" t="s">
        <v>31</v>
      </c>
      <c r="EH8" s="29" t="s">
        <v>99</v>
      </c>
      <c r="EI8" s="29" t="s">
        <v>100</v>
      </c>
      <c r="EJ8" s="29" t="s">
        <v>101</v>
      </c>
      <c r="EK8" s="29" t="s">
        <v>102</v>
      </c>
      <c r="EL8" s="29" t="s">
        <v>103</v>
      </c>
      <c r="EM8" s="29" t="s">
        <v>104</v>
      </c>
      <c r="EN8" s="29" t="s">
        <v>105</v>
      </c>
      <c r="EO8" s="29" t="s">
        <v>106</v>
      </c>
      <c r="EP8" s="29" t="s">
        <v>107</v>
      </c>
      <c r="EQ8" s="29" t="s">
        <v>108</v>
      </c>
      <c r="ER8" s="29" t="s">
        <v>109</v>
      </c>
      <c r="ES8" s="29" t="s">
        <v>28</v>
      </c>
      <c r="ET8" s="29" t="s">
        <v>110</v>
      </c>
      <c r="EU8" s="29" t="s">
        <v>111</v>
      </c>
      <c r="EV8" s="29" t="s">
        <v>112</v>
      </c>
      <c r="EW8" s="29" t="s">
        <v>113</v>
      </c>
      <c r="EX8" s="29" t="s">
        <v>114</v>
      </c>
      <c r="EY8" s="29" t="s">
        <v>115</v>
      </c>
      <c r="EZ8" s="29" t="s">
        <v>116</v>
      </c>
      <c r="FA8" s="29" t="s">
        <v>117</v>
      </c>
      <c r="FB8" s="29" t="s">
        <v>118</v>
      </c>
      <c r="FC8" s="29" t="s">
        <v>119</v>
      </c>
      <c r="FD8" s="29" t="s">
        <v>120</v>
      </c>
      <c r="FE8" s="29" t="s">
        <v>121</v>
      </c>
      <c r="FF8" s="29" t="s">
        <v>122</v>
      </c>
      <c r="FG8" s="29" t="s">
        <v>123</v>
      </c>
      <c r="FH8" s="29" t="s">
        <v>124</v>
      </c>
      <c r="FI8" s="29" t="s">
        <v>125</v>
      </c>
      <c r="FJ8" s="29" t="s">
        <v>126</v>
      </c>
      <c r="FK8" s="29" t="s">
        <v>308</v>
      </c>
      <c r="FL8" s="29" t="s">
        <v>127</v>
      </c>
      <c r="FM8" s="29" t="s">
        <v>128</v>
      </c>
      <c r="FN8" s="29" t="s">
        <v>129</v>
      </c>
      <c r="FO8" s="29" t="s">
        <v>130</v>
      </c>
      <c r="FP8" s="29" t="s">
        <v>131</v>
      </c>
      <c r="FQ8" s="29" t="s">
        <v>357</v>
      </c>
      <c r="FR8" s="29" t="s">
        <v>132</v>
      </c>
      <c r="FS8" s="29" t="s">
        <v>133</v>
      </c>
      <c r="FT8" s="29" t="s">
        <v>134</v>
      </c>
      <c r="FU8" s="29" t="s">
        <v>135</v>
      </c>
      <c r="FV8" s="29" t="s">
        <v>136</v>
      </c>
      <c r="FW8" s="29" t="s">
        <v>29</v>
      </c>
      <c r="FX8" s="29" t="s">
        <v>137</v>
      </c>
      <c r="FY8" s="29" t="s">
        <v>138</v>
      </c>
      <c r="FZ8" s="29" t="s">
        <v>139</v>
      </c>
      <c r="GA8" s="29" t="s">
        <v>140</v>
      </c>
      <c r="GB8" s="29" t="s">
        <v>141</v>
      </c>
      <c r="GC8" s="29" t="s">
        <v>142</v>
      </c>
      <c r="GD8" s="29" t="s">
        <v>143</v>
      </c>
      <c r="GE8" s="29" t="s">
        <v>144</v>
      </c>
      <c r="GF8" s="29" t="s">
        <v>145</v>
      </c>
      <c r="GG8" s="29" t="s">
        <v>146</v>
      </c>
      <c r="GH8" s="29" t="s">
        <v>147</v>
      </c>
      <c r="GI8" s="29" t="s">
        <v>148</v>
      </c>
      <c r="GJ8" s="29" t="s">
        <v>149</v>
      </c>
      <c r="GK8" s="29" t="s">
        <v>150</v>
      </c>
      <c r="GL8" s="29" t="s">
        <v>151</v>
      </c>
      <c r="GM8" s="29" t="s">
        <v>152</v>
      </c>
      <c r="GN8" s="29" t="s">
        <v>153</v>
      </c>
      <c r="GO8" s="29" t="s">
        <v>154</v>
      </c>
      <c r="GP8" s="29" t="s">
        <v>155</v>
      </c>
      <c r="GQ8" s="29" t="s">
        <v>156</v>
      </c>
      <c r="GR8" s="29" t="s">
        <v>157</v>
      </c>
      <c r="GS8" s="29" t="s">
        <v>158</v>
      </c>
      <c r="GT8" s="29" t="s">
        <v>159</v>
      </c>
      <c r="GU8" s="29" t="s">
        <v>160</v>
      </c>
      <c r="GV8" s="29" t="s">
        <v>112</v>
      </c>
      <c r="GW8" s="29" t="s">
        <v>161</v>
      </c>
      <c r="GX8" s="29" t="s">
        <v>162</v>
      </c>
      <c r="GY8" s="29" t="s">
        <v>163</v>
      </c>
      <c r="GZ8" s="29" t="s">
        <v>164</v>
      </c>
      <c r="HA8" s="29" t="s">
        <v>165</v>
      </c>
      <c r="HB8" s="29" t="s">
        <v>166</v>
      </c>
      <c r="HC8" s="29" t="s">
        <v>167</v>
      </c>
      <c r="HD8" s="29" t="s">
        <v>168</v>
      </c>
      <c r="HE8" s="29" t="s">
        <v>169</v>
      </c>
      <c r="HF8" s="29" t="s">
        <v>170</v>
      </c>
      <c r="HG8" s="29" t="s">
        <v>171</v>
      </c>
      <c r="HH8" s="29" t="s">
        <v>172</v>
      </c>
      <c r="HI8" s="29" t="s">
        <v>173</v>
      </c>
      <c r="HJ8" s="29" t="s">
        <v>174</v>
      </c>
      <c r="HK8" s="29" t="s">
        <v>175</v>
      </c>
      <c r="HL8" s="29" t="s">
        <v>176</v>
      </c>
      <c r="HM8" s="29" t="s">
        <v>177</v>
      </c>
      <c r="HN8" s="29" t="s">
        <v>178</v>
      </c>
      <c r="HO8" s="29" t="s">
        <v>179</v>
      </c>
      <c r="HP8" s="29" t="s">
        <v>180</v>
      </c>
      <c r="HQ8" s="29" t="s">
        <v>181</v>
      </c>
      <c r="HR8" s="29" t="s">
        <v>182</v>
      </c>
      <c r="HS8" s="29" t="s">
        <v>183</v>
      </c>
      <c r="HT8" s="29" t="s">
        <v>184</v>
      </c>
      <c r="HU8" s="29" t="s">
        <v>185</v>
      </c>
      <c r="HV8" s="29" t="s">
        <v>186</v>
      </c>
      <c r="HW8" s="29" t="s">
        <v>187</v>
      </c>
      <c r="HX8" s="29" t="s">
        <v>188</v>
      </c>
      <c r="HY8" s="29" t="s">
        <v>189</v>
      </c>
      <c r="HZ8" s="29" t="s">
        <v>190</v>
      </c>
      <c r="IA8" s="29" t="s">
        <v>191</v>
      </c>
      <c r="IB8" s="29" t="s">
        <v>192</v>
      </c>
      <c r="IC8" s="29" t="s">
        <v>193</v>
      </c>
      <c r="ID8" s="29" t="s">
        <v>194</v>
      </c>
      <c r="IE8" s="29" t="s">
        <v>195</v>
      </c>
      <c r="IF8" s="29" t="s">
        <v>196</v>
      </c>
      <c r="IG8" s="29" t="s">
        <v>197</v>
      </c>
      <c r="IH8" s="29" t="s">
        <v>198</v>
      </c>
      <c r="II8" s="29" t="s">
        <v>199</v>
      </c>
      <c r="IJ8" s="29" t="s">
        <v>200</v>
      </c>
      <c r="IK8" s="29" t="s">
        <v>201</v>
      </c>
      <c r="IL8" s="29" t="s">
        <v>202</v>
      </c>
      <c r="IM8" s="29" t="s">
        <v>361</v>
      </c>
      <c r="IN8" s="29" t="s">
        <v>203</v>
      </c>
      <c r="IP8" s="99" t="s">
        <v>208</v>
      </c>
      <c r="IQ8" s="99" t="s">
        <v>370</v>
      </c>
      <c r="IX8" s="112"/>
    </row>
    <row r="9" spans="1:258" x14ac:dyDescent="0.25">
      <c r="A9" s="159"/>
      <c r="B9" s="168"/>
      <c r="C9" s="159"/>
      <c r="D9" s="159"/>
      <c r="E9" s="159"/>
      <c r="F9" s="165"/>
      <c r="G9" s="159"/>
      <c r="H9" s="159"/>
      <c r="I9" s="159"/>
      <c r="J9" s="165"/>
      <c r="K9" s="162"/>
      <c r="L9" s="159"/>
      <c r="M9" s="159"/>
      <c r="N9" s="159"/>
      <c r="O9" s="159"/>
      <c r="P9" s="172"/>
      <c r="Q9" s="159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>
        <v>148</v>
      </c>
      <c r="AJ9" s="65"/>
      <c r="AK9" s="65"/>
      <c r="AL9" s="65"/>
      <c r="AM9" s="65"/>
      <c r="AN9" s="65"/>
      <c r="AO9" s="65">
        <v>123</v>
      </c>
      <c r="AP9" s="65">
        <v>123</v>
      </c>
      <c r="AQ9" s="65"/>
      <c r="AR9" s="65"/>
      <c r="AS9" s="65">
        <v>501</v>
      </c>
      <c r="AT9" s="30">
        <v>104</v>
      </c>
      <c r="AU9" s="30">
        <v>411</v>
      </c>
      <c r="AV9" s="30">
        <v>108</v>
      </c>
      <c r="AW9" s="30"/>
      <c r="AX9" s="30"/>
      <c r="AY9" s="30">
        <v>197</v>
      </c>
      <c r="AZ9" s="30">
        <v>121</v>
      </c>
      <c r="BA9" s="30">
        <v>126</v>
      </c>
      <c r="BB9" s="30">
        <v>136</v>
      </c>
      <c r="BC9" s="30">
        <v>137</v>
      </c>
      <c r="BD9" s="30">
        <v>138</v>
      </c>
      <c r="BE9" s="30">
        <v>144</v>
      </c>
      <c r="BF9" s="30"/>
      <c r="BG9" s="30">
        <v>123</v>
      </c>
      <c r="BH9" s="30">
        <v>139</v>
      </c>
      <c r="BI9" s="30">
        <v>149</v>
      </c>
      <c r="BJ9" s="30" t="s">
        <v>206</v>
      </c>
      <c r="BK9" s="30">
        <v>155</v>
      </c>
      <c r="BL9" s="30">
        <v>158</v>
      </c>
      <c r="BM9" s="30"/>
      <c r="BN9" s="30">
        <v>159</v>
      </c>
      <c r="BO9" s="30">
        <v>159</v>
      </c>
      <c r="BP9" s="30">
        <v>161</v>
      </c>
      <c r="BQ9" s="30">
        <v>168</v>
      </c>
      <c r="BR9" s="30">
        <v>165</v>
      </c>
      <c r="BS9" s="30"/>
      <c r="BT9" s="30"/>
      <c r="BU9" s="30"/>
      <c r="BV9" s="30"/>
      <c r="BW9" s="30"/>
      <c r="BX9" s="30"/>
      <c r="BY9" s="30"/>
      <c r="BZ9" s="30"/>
      <c r="CA9" s="30">
        <v>201</v>
      </c>
      <c r="CB9" s="30">
        <v>202</v>
      </c>
      <c r="CC9" s="30">
        <v>211</v>
      </c>
      <c r="CD9" s="30">
        <v>311</v>
      </c>
      <c r="CE9" s="30">
        <v>215</v>
      </c>
      <c r="CF9" s="30"/>
      <c r="CG9" s="30">
        <v>221</v>
      </c>
      <c r="CH9" s="30">
        <v>321</v>
      </c>
      <c r="CI9" s="30">
        <v>223</v>
      </c>
      <c r="CJ9" s="30">
        <v>323</v>
      </c>
      <c r="CK9" s="30">
        <v>229</v>
      </c>
      <c r="CL9" s="30">
        <v>329</v>
      </c>
      <c r="CM9" s="30">
        <v>231</v>
      </c>
      <c r="CN9" s="30">
        <v>331</v>
      </c>
      <c r="CO9" s="30">
        <v>232</v>
      </c>
      <c r="CP9" s="30">
        <v>332</v>
      </c>
      <c r="CQ9" s="30">
        <v>235</v>
      </c>
      <c r="CR9" s="30">
        <v>335</v>
      </c>
      <c r="CS9" s="30"/>
      <c r="CT9" s="30"/>
      <c r="CU9" s="30">
        <v>241</v>
      </c>
      <c r="CV9" s="30">
        <v>341</v>
      </c>
      <c r="CW9" s="30">
        <v>222</v>
      </c>
      <c r="CX9" s="30">
        <v>322</v>
      </c>
      <c r="CY9" s="30">
        <v>224</v>
      </c>
      <c r="CZ9" s="30">
        <v>324</v>
      </c>
      <c r="DA9" s="30"/>
      <c r="DB9" s="30">
        <v>250</v>
      </c>
      <c r="DC9" s="30">
        <v>350</v>
      </c>
      <c r="DD9" s="30"/>
      <c r="DE9" s="30">
        <v>103</v>
      </c>
      <c r="DF9" s="30">
        <v>103</v>
      </c>
      <c r="DG9" s="30">
        <v>148</v>
      </c>
      <c r="DH9" s="30"/>
      <c r="DI9" s="30">
        <v>111</v>
      </c>
      <c r="DJ9" s="30">
        <v>111</v>
      </c>
      <c r="DK9" s="30">
        <v>111</v>
      </c>
      <c r="DL9" s="30"/>
      <c r="DM9" s="30"/>
      <c r="DN9" s="30">
        <v>401</v>
      </c>
      <c r="DO9" s="30">
        <v>412</v>
      </c>
      <c r="DP9" s="30">
        <v>413</v>
      </c>
      <c r="DQ9" s="30"/>
      <c r="DR9" s="30"/>
      <c r="DS9" s="30"/>
      <c r="DT9" s="30"/>
      <c r="DU9" s="30">
        <v>414</v>
      </c>
      <c r="DV9" s="30"/>
      <c r="DW9" s="30"/>
      <c r="DX9" s="30"/>
      <c r="DY9" s="30">
        <v>415</v>
      </c>
      <c r="DZ9" s="30">
        <v>416</v>
      </c>
      <c r="EA9" s="30">
        <v>417</v>
      </c>
      <c r="EB9" s="30">
        <v>418</v>
      </c>
      <c r="EC9" s="30">
        <v>421</v>
      </c>
      <c r="ED9" s="30"/>
      <c r="EE9" s="30"/>
      <c r="EF9" s="30">
        <v>439</v>
      </c>
      <c r="EG9" s="30">
        <v>501</v>
      </c>
      <c r="EH9" s="30">
        <v>606</v>
      </c>
      <c r="EI9" s="30">
        <v>603</v>
      </c>
      <c r="EJ9" s="30">
        <v>678</v>
      </c>
      <c r="EK9" s="30">
        <v>678</v>
      </c>
      <c r="EL9" s="30">
        <v>678</v>
      </c>
      <c r="EM9" s="30">
        <v>678</v>
      </c>
      <c r="EN9" s="30">
        <v>651</v>
      </c>
      <c r="EO9" s="30">
        <v>653</v>
      </c>
      <c r="EP9" s="30">
        <v>662</v>
      </c>
      <c r="EQ9" s="30">
        <v>662</v>
      </c>
      <c r="ER9" s="30">
        <v>701</v>
      </c>
      <c r="ES9" s="30" t="s">
        <v>207</v>
      </c>
      <c r="ET9" s="30">
        <v>711</v>
      </c>
      <c r="EU9" s="30">
        <v>713</v>
      </c>
      <c r="EV9" s="30">
        <v>714</v>
      </c>
      <c r="EW9" s="30">
        <v>715</v>
      </c>
      <c r="EX9" s="30">
        <v>731</v>
      </c>
      <c r="EY9" s="30"/>
      <c r="EZ9" s="30">
        <v>751</v>
      </c>
      <c r="FA9" s="30">
        <v>753</v>
      </c>
      <c r="FB9" s="30"/>
      <c r="FC9" s="30">
        <v>755</v>
      </c>
      <c r="FD9" s="30"/>
      <c r="FE9" s="30">
        <v>758</v>
      </c>
      <c r="FF9" s="30"/>
      <c r="FG9" s="30">
        <v>759</v>
      </c>
      <c r="FH9" s="30">
        <v>760</v>
      </c>
      <c r="FI9" s="30">
        <v>761</v>
      </c>
      <c r="FJ9" s="30">
        <v>765</v>
      </c>
      <c r="FK9" s="30"/>
      <c r="FL9" s="30">
        <v>766</v>
      </c>
      <c r="FM9" s="30">
        <v>767</v>
      </c>
      <c r="FN9" s="30">
        <v>771</v>
      </c>
      <c r="FO9" s="30">
        <v>774</v>
      </c>
      <c r="FP9" s="30">
        <v>775</v>
      </c>
      <c r="FQ9" s="30"/>
      <c r="FR9" s="30">
        <v>779</v>
      </c>
      <c r="FS9" s="30"/>
      <c r="FT9" s="30"/>
      <c r="FU9" s="30">
        <v>792</v>
      </c>
      <c r="FV9" s="30">
        <v>793</v>
      </c>
      <c r="FW9" s="30">
        <v>799</v>
      </c>
      <c r="FX9" s="30">
        <v>796</v>
      </c>
      <c r="FY9" s="30">
        <v>797</v>
      </c>
      <c r="FZ9" s="30"/>
      <c r="GA9" s="30">
        <v>822</v>
      </c>
      <c r="GB9" s="30">
        <v>819</v>
      </c>
      <c r="GC9" s="30">
        <v>878</v>
      </c>
      <c r="GD9" s="30">
        <v>878</v>
      </c>
      <c r="GE9" s="30">
        <v>878</v>
      </c>
      <c r="GF9" s="30">
        <v>878</v>
      </c>
      <c r="GG9" s="30">
        <v>892</v>
      </c>
      <c r="GH9" s="30">
        <v>893</v>
      </c>
      <c r="GI9" s="30"/>
      <c r="GJ9" s="30">
        <v>780</v>
      </c>
      <c r="GK9" s="30">
        <v>781</v>
      </c>
      <c r="GL9" s="30">
        <v>783</v>
      </c>
      <c r="GM9" s="30">
        <v>784</v>
      </c>
      <c r="GN9" s="30">
        <v>778</v>
      </c>
      <c r="GO9" s="30">
        <v>786</v>
      </c>
      <c r="GP9" s="30">
        <v>878</v>
      </c>
      <c r="GQ9" s="30">
        <v>969</v>
      </c>
      <c r="GR9" s="30"/>
      <c r="GS9" s="30">
        <v>605</v>
      </c>
      <c r="GT9" s="30">
        <v>613</v>
      </c>
      <c r="GU9" s="30">
        <v>678</v>
      </c>
      <c r="GV9" s="30">
        <v>714</v>
      </c>
      <c r="GW9" s="30">
        <v>716</v>
      </c>
      <c r="GX9" s="30">
        <v>716</v>
      </c>
      <c r="GY9" s="30">
        <v>716</v>
      </c>
      <c r="GZ9" s="30">
        <v>716</v>
      </c>
      <c r="HA9" s="30">
        <v>717</v>
      </c>
      <c r="HB9" s="30">
        <v>712</v>
      </c>
      <c r="HC9" s="30">
        <v>712</v>
      </c>
      <c r="HD9" s="30">
        <v>712</v>
      </c>
      <c r="HE9" s="30">
        <v>723</v>
      </c>
      <c r="HF9" s="30">
        <v>725</v>
      </c>
      <c r="HG9" s="30">
        <v>724</v>
      </c>
      <c r="HH9" s="30">
        <v>719</v>
      </c>
      <c r="HI9" s="30">
        <v>719</v>
      </c>
      <c r="HJ9" s="30">
        <v>719</v>
      </c>
      <c r="HK9" s="30"/>
      <c r="HL9" s="30"/>
      <c r="HM9" s="30">
        <v>732</v>
      </c>
      <c r="HN9" s="30">
        <v>733</v>
      </c>
      <c r="HO9" s="30">
        <v>734</v>
      </c>
      <c r="HP9" s="30">
        <v>749</v>
      </c>
      <c r="HQ9" s="30">
        <v>749</v>
      </c>
      <c r="HR9" s="30">
        <v>749</v>
      </c>
      <c r="HS9" s="30">
        <v>749</v>
      </c>
      <c r="HT9" s="30"/>
      <c r="HU9" s="30"/>
      <c r="HV9" s="30"/>
      <c r="HW9" s="30">
        <v>773</v>
      </c>
      <c r="HX9" s="30">
        <v>772</v>
      </c>
      <c r="HY9" s="30">
        <v>811</v>
      </c>
      <c r="HZ9" s="30"/>
      <c r="IA9" s="30">
        <v>815</v>
      </c>
      <c r="IB9" s="30">
        <v>821</v>
      </c>
      <c r="IC9" s="30">
        <v>823</v>
      </c>
      <c r="ID9" s="30">
        <v>829</v>
      </c>
      <c r="IE9" s="30">
        <v>840</v>
      </c>
      <c r="IF9" s="30">
        <v>841</v>
      </c>
      <c r="IG9" s="30">
        <v>850</v>
      </c>
      <c r="IH9" s="30">
        <v>782</v>
      </c>
      <c r="II9" s="30">
        <v>782</v>
      </c>
      <c r="IJ9" s="30">
        <v>782</v>
      </c>
      <c r="IK9" s="30">
        <v>782</v>
      </c>
      <c r="IL9" s="30">
        <v>782</v>
      </c>
      <c r="IM9" s="30">
        <v>782</v>
      </c>
      <c r="IN9" s="30"/>
    </row>
    <row r="10" spans="1:258" x14ac:dyDescent="0.25">
      <c r="A10" s="160"/>
      <c r="B10" s="169"/>
      <c r="C10" s="160"/>
      <c r="D10" s="160"/>
      <c r="E10" s="160"/>
      <c r="F10" s="166"/>
      <c r="G10" s="160"/>
      <c r="H10" s="160"/>
      <c r="I10" s="160"/>
      <c r="J10" s="166"/>
      <c r="K10" s="163"/>
      <c r="L10" s="160"/>
      <c r="M10" s="160"/>
      <c r="N10" s="160"/>
      <c r="O10" s="160"/>
      <c r="P10" s="173"/>
      <c r="Q10" s="160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1069803000</v>
      </c>
      <c r="AI10" s="70">
        <v>1990104000</v>
      </c>
      <c r="AJ10" s="70">
        <v>1990201000</v>
      </c>
      <c r="AK10" s="70">
        <v>1990205000</v>
      </c>
      <c r="AL10" s="70">
        <v>2010101000</v>
      </c>
      <c r="AM10" s="70">
        <v>2040104000</v>
      </c>
      <c r="AN10" s="70">
        <v>5010102000</v>
      </c>
      <c r="AO10" s="70">
        <v>5021199000</v>
      </c>
      <c r="AP10" s="70">
        <v>1039902000</v>
      </c>
      <c r="AQ10" s="70">
        <v>4069900000</v>
      </c>
      <c r="AR10" s="70">
        <v>1010408000</v>
      </c>
      <c r="AS10" s="70">
        <v>3010101000</v>
      </c>
      <c r="AT10" s="67">
        <v>1010102000</v>
      </c>
      <c r="AU10" s="67">
        <v>1010401000</v>
      </c>
      <c r="AV10" s="67">
        <v>1010404000</v>
      </c>
      <c r="AW10" s="67">
        <v>1010408000</v>
      </c>
      <c r="AX10" s="67">
        <v>1010409000</v>
      </c>
      <c r="AY10" s="67">
        <v>1020399000</v>
      </c>
      <c r="AZ10" s="67">
        <v>1030101000</v>
      </c>
      <c r="BA10" s="67">
        <v>1030199000</v>
      </c>
      <c r="BB10" s="67">
        <v>1030301000</v>
      </c>
      <c r="BC10" s="67">
        <v>1030302000</v>
      </c>
      <c r="BD10" s="67">
        <v>1030303000</v>
      </c>
      <c r="BE10" s="67">
        <v>1030405000</v>
      </c>
      <c r="BF10" s="67">
        <v>1030501000</v>
      </c>
      <c r="BG10" s="67">
        <v>1039902000</v>
      </c>
      <c r="BH10" s="67">
        <v>1039903000</v>
      </c>
      <c r="BI10" s="67">
        <v>1039999000</v>
      </c>
      <c r="BJ10" s="67">
        <v>1040202000</v>
      </c>
      <c r="BK10" s="67">
        <v>1040401000</v>
      </c>
      <c r="BL10" s="67">
        <v>1040405000</v>
      </c>
      <c r="BM10" s="67">
        <v>1040299000</v>
      </c>
      <c r="BN10" s="67">
        <v>1040406000</v>
      </c>
      <c r="BO10" s="67">
        <v>1040407000</v>
      </c>
      <c r="BP10" s="67">
        <v>1040408000</v>
      </c>
      <c r="BQ10" s="67">
        <v>1040413000</v>
      </c>
      <c r="BR10" s="67">
        <v>1040499000</v>
      </c>
      <c r="BS10" s="67">
        <v>1040501000</v>
      </c>
      <c r="BT10" s="67">
        <v>1040502000</v>
      </c>
      <c r="BU10" s="67">
        <v>1040503000</v>
      </c>
      <c r="BV10" s="67">
        <v>1040507000</v>
      </c>
      <c r="BW10" s="67">
        <v>1040510000</v>
      </c>
      <c r="BX10" s="67">
        <v>1040513000</v>
      </c>
      <c r="BY10" s="67">
        <v>1040599000</v>
      </c>
      <c r="BZ10" s="67">
        <v>1040601000</v>
      </c>
      <c r="CA10" s="67">
        <v>1060101000</v>
      </c>
      <c r="CB10" s="67">
        <v>1060299000</v>
      </c>
      <c r="CC10" s="67">
        <v>1060401000</v>
      </c>
      <c r="CD10" s="67">
        <v>1060401100</v>
      </c>
      <c r="CE10" s="67">
        <v>1060499000</v>
      </c>
      <c r="CF10" s="67">
        <v>1060499100</v>
      </c>
      <c r="CG10" s="67">
        <v>1060502000</v>
      </c>
      <c r="CH10" s="67">
        <v>1060502100</v>
      </c>
      <c r="CI10" s="67">
        <v>1060503000</v>
      </c>
      <c r="CJ10" s="67">
        <v>1060503100</v>
      </c>
      <c r="CK10" s="67">
        <v>1060507000</v>
      </c>
      <c r="CL10" s="67">
        <v>1060507100</v>
      </c>
      <c r="CM10" s="67">
        <v>1060509000</v>
      </c>
      <c r="CN10" s="67">
        <v>1060509100</v>
      </c>
      <c r="CO10" s="67">
        <v>1060511000</v>
      </c>
      <c r="CP10" s="67">
        <v>1060511100</v>
      </c>
      <c r="CQ10" s="67">
        <v>1060513000</v>
      </c>
      <c r="CR10" s="67">
        <v>1060513100</v>
      </c>
      <c r="CS10" s="67">
        <v>1060599000</v>
      </c>
      <c r="CT10" s="67">
        <v>1060599100</v>
      </c>
      <c r="CU10" s="67">
        <v>1060601000</v>
      </c>
      <c r="CV10" s="67">
        <v>1060601100</v>
      </c>
      <c r="CW10" s="67">
        <v>1060701000</v>
      </c>
      <c r="CX10" s="67">
        <v>1060701100</v>
      </c>
      <c r="CY10" s="67">
        <v>1060702000</v>
      </c>
      <c r="CZ10" s="67">
        <v>1060702100</v>
      </c>
      <c r="DA10" s="29">
        <v>1069803000</v>
      </c>
      <c r="DB10" s="67">
        <v>1069999000</v>
      </c>
      <c r="DC10" s="67">
        <v>1069999100</v>
      </c>
      <c r="DD10" s="67">
        <v>1080102000</v>
      </c>
      <c r="DE10" s="67">
        <v>1990102000</v>
      </c>
      <c r="DF10" s="67">
        <v>1990103000</v>
      </c>
      <c r="DG10" s="67">
        <v>1990104000</v>
      </c>
      <c r="DH10" s="67">
        <v>1990201000</v>
      </c>
      <c r="DI10" s="67">
        <v>1010202016</v>
      </c>
      <c r="DJ10" s="67">
        <v>1010202024</v>
      </c>
      <c r="DK10" s="67">
        <v>1010202030</v>
      </c>
      <c r="DL10" s="67">
        <v>1990202000</v>
      </c>
      <c r="DM10" s="67">
        <v>1990205000</v>
      </c>
      <c r="DN10" s="67">
        <v>2010101000</v>
      </c>
      <c r="DO10" s="67">
        <v>2020101000</v>
      </c>
      <c r="DP10" s="67">
        <v>2020102000</v>
      </c>
      <c r="DQ10" s="67">
        <v>2020102001</v>
      </c>
      <c r="DR10" s="67">
        <v>2020102002</v>
      </c>
      <c r="DS10" s="67">
        <v>2020102003</v>
      </c>
      <c r="DT10" s="67">
        <v>2020102004</v>
      </c>
      <c r="DU10" s="67">
        <v>2020103000</v>
      </c>
      <c r="DV10" s="67">
        <v>2020103001</v>
      </c>
      <c r="DW10" s="67">
        <v>2020103002</v>
      </c>
      <c r="DX10" s="67">
        <v>2020103003</v>
      </c>
      <c r="DY10" s="67">
        <v>2020104000</v>
      </c>
      <c r="DZ10" s="67">
        <v>2020105000</v>
      </c>
      <c r="EA10" s="67">
        <v>2020106000</v>
      </c>
      <c r="EB10" s="67">
        <v>2020107000</v>
      </c>
      <c r="EC10" s="67">
        <v>2030101000</v>
      </c>
      <c r="ED10" s="67">
        <v>2030105000</v>
      </c>
      <c r="EE10" s="67">
        <v>2040104000</v>
      </c>
      <c r="EF10" s="67">
        <v>2999999000</v>
      </c>
      <c r="EG10" s="67">
        <v>3010101000</v>
      </c>
      <c r="EH10" s="67">
        <v>4020102000</v>
      </c>
      <c r="EI10" s="67">
        <v>4020106000</v>
      </c>
      <c r="EJ10" s="67">
        <v>4020114000</v>
      </c>
      <c r="EK10" s="67">
        <v>4020202000</v>
      </c>
      <c r="EL10" s="67">
        <v>4020205000</v>
      </c>
      <c r="EM10" s="67">
        <v>4020213000</v>
      </c>
      <c r="EN10" s="67">
        <v>4030101000</v>
      </c>
      <c r="EO10" s="67">
        <v>4030102000</v>
      </c>
      <c r="EP10" s="67">
        <v>4040201000</v>
      </c>
      <c r="EQ10" s="67">
        <v>4040202000</v>
      </c>
      <c r="ER10" s="67">
        <v>5010101001</v>
      </c>
      <c r="ES10" s="67">
        <v>5010102000</v>
      </c>
      <c r="ET10" s="67">
        <v>5010201001</v>
      </c>
      <c r="EU10" s="67">
        <v>5010202000</v>
      </c>
      <c r="EV10" s="67">
        <v>5010203001</v>
      </c>
      <c r="EW10" s="67">
        <v>5010204001</v>
      </c>
      <c r="EX10" s="67">
        <v>5010301000</v>
      </c>
      <c r="EY10" s="67">
        <v>5010499010</v>
      </c>
      <c r="EZ10" s="67">
        <v>5020101000</v>
      </c>
      <c r="FA10" s="67">
        <v>5020201002</v>
      </c>
      <c r="FB10" s="67">
        <v>5020202000</v>
      </c>
      <c r="FC10" s="67">
        <v>5020301002</v>
      </c>
      <c r="FD10" s="67">
        <v>5020302000</v>
      </c>
      <c r="FE10" s="67">
        <v>5020305000</v>
      </c>
      <c r="FF10" s="67">
        <v>5020306000</v>
      </c>
      <c r="FG10" s="67">
        <v>5020307000</v>
      </c>
      <c r="FH10" s="67">
        <v>5020308000</v>
      </c>
      <c r="FI10" s="67">
        <v>5020309000</v>
      </c>
      <c r="FJ10" s="67">
        <v>5020399000</v>
      </c>
      <c r="FK10" s="67">
        <v>5020322001</v>
      </c>
      <c r="FL10" s="67">
        <v>5020401000</v>
      </c>
      <c r="FM10" s="67">
        <v>5020402000</v>
      </c>
      <c r="FN10" s="67">
        <v>5020501000</v>
      </c>
      <c r="FO10" s="67">
        <v>5020503000</v>
      </c>
      <c r="FP10" s="67">
        <v>5020504000</v>
      </c>
      <c r="FQ10" s="67">
        <v>5020601001</v>
      </c>
      <c r="FR10" s="67">
        <v>5020602000</v>
      </c>
      <c r="FS10" s="67">
        <v>5021003000</v>
      </c>
      <c r="FT10" s="67">
        <v>5021101000</v>
      </c>
      <c r="FU10" s="67">
        <v>5021102000</v>
      </c>
      <c r="FV10" s="67">
        <v>50211030020</v>
      </c>
      <c r="FW10" s="67">
        <v>5021199000</v>
      </c>
      <c r="FX10" s="67">
        <v>5021202000</v>
      </c>
      <c r="FY10" s="67">
        <v>5021203000</v>
      </c>
      <c r="FZ10" s="67">
        <v>5021299000</v>
      </c>
      <c r="GA10" s="67">
        <v>5021307000</v>
      </c>
      <c r="GB10" s="67">
        <v>5021309000</v>
      </c>
      <c r="GC10" s="67">
        <v>5021402000</v>
      </c>
      <c r="GD10" s="67">
        <v>5021403000</v>
      </c>
      <c r="GE10" s="67">
        <v>5021405000</v>
      </c>
      <c r="GF10" s="67">
        <v>5021499000</v>
      </c>
      <c r="GG10" s="67">
        <v>5021502000</v>
      </c>
      <c r="GH10" s="67">
        <v>5021503000</v>
      </c>
      <c r="GI10" s="67">
        <v>5021601000</v>
      </c>
      <c r="GJ10" s="67">
        <v>5029901000</v>
      </c>
      <c r="GK10" s="67">
        <v>5029902000</v>
      </c>
      <c r="GL10" s="67">
        <v>5029903000</v>
      </c>
      <c r="GM10" s="67">
        <v>5029904000</v>
      </c>
      <c r="GN10" s="67">
        <v>5029906000</v>
      </c>
      <c r="GO10" s="67">
        <v>5029907000</v>
      </c>
      <c r="GP10" s="67">
        <v>5029908000</v>
      </c>
      <c r="GQ10" s="67">
        <v>5029999099</v>
      </c>
      <c r="GR10" s="67">
        <v>5030104000</v>
      </c>
      <c r="GS10" s="67">
        <v>4020101099</v>
      </c>
      <c r="GT10" s="67">
        <v>4020104001</v>
      </c>
      <c r="GU10" s="67">
        <v>4020221099</v>
      </c>
      <c r="GV10" s="67">
        <v>5010203001</v>
      </c>
      <c r="GW10" s="67">
        <v>5010205004</v>
      </c>
      <c r="GX10" s="67">
        <v>5010205003</v>
      </c>
      <c r="GY10" s="67">
        <v>5010211006</v>
      </c>
      <c r="GZ10" s="67">
        <v>5010206004</v>
      </c>
      <c r="HA10" s="67">
        <v>5010208001</v>
      </c>
      <c r="HB10" s="67">
        <v>5010210001</v>
      </c>
      <c r="HC10" s="67">
        <v>5010211002</v>
      </c>
      <c r="HD10" s="67">
        <v>5010212001</v>
      </c>
      <c r="HE10" s="67">
        <v>5010213001</v>
      </c>
      <c r="HF10" s="67">
        <v>5010214001</v>
      </c>
      <c r="HG10" s="67">
        <v>5010215001</v>
      </c>
      <c r="HH10" s="67">
        <v>5010299011</v>
      </c>
      <c r="HI10" s="67">
        <v>5010299012</v>
      </c>
      <c r="HJ10" s="67">
        <v>5010299014</v>
      </c>
      <c r="HK10" s="67">
        <v>5010299036</v>
      </c>
      <c r="HL10" s="67">
        <v>5010299038</v>
      </c>
      <c r="HM10" s="67">
        <v>5010302001</v>
      </c>
      <c r="HN10" s="67">
        <v>5010303001</v>
      </c>
      <c r="HO10" s="67">
        <v>5010304001</v>
      </c>
      <c r="HP10" s="67">
        <v>5010401001</v>
      </c>
      <c r="HQ10" s="30">
        <v>5010402001</v>
      </c>
      <c r="HR10" s="67">
        <v>5010403001</v>
      </c>
      <c r="HS10" s="67">
        <v>5010499015</v>
      </c>
      <c r="HT10" s="67">
        <v>5020321002</v>
      </c>
      <c r="HU10" s="67">
        <v>5020321003</v>
      </c>
      <c r="HV10" s="67">
        <v>5020321099</v>
      </c>
      <c r="HW10" s="67">
        <v>5020502001</v>
      </c>
      <c r="HX10" s="67">
        <v>5020502002</v>
      </c>
      <c r="HY10" s="67">
        <v>5021304001</v>
      </c>
      <c r="HZ10" s="67">
        <v>5021304006</v>
      </c>
      <c r="IA10" s="67">
        <v>5021304099</v>
      </c>
      <c r="IB10" s="67">
        <v>5021305002</v>
      </c>
      <c r="IC10" s="67">
        <v>5021305003</v>
      </c>
      <c r="ID10" s="67">
        <v>5021305007</v>
      </c>
      <c r="IE10" s="67">
        <v>5021305099</v>
      </c>
      <c r="IF10" s="67">
        <v>5021306001</v>
      </c>
      <c r="IG10" s="67">
        <v>5021399099</v>
      </c>
      <c r="IH10" s="67">
        <v>5029905001</v>
      </c>
      <c r="II10" s="67">
        <v>5029905003</v>
      </c>
      <c r="IJ10" s="67">
        <v>5029905004</v>
      </c>
      <c r="IK10" s="67">
        <v>5029905005</v>
      </c>
      <c r="IL10" s="67">
        <v>5029905006</v>
      </c>
      <c r="IM10" s="67">
        <v>5029905008</v>
      </c>
      <c r="IN10" s="67">
        <v>5021501001</v>
      </c>
      <c r="IO10" s="1">
        <v>1</v>
      </c>
    </row>
    <row r="11" spans="1:258" s="136" customFormat="1" ht="41.25" customHeight="1" x14ac:dyDescent="0.25">
      <c r="A11" s="131"/>
      <c r="B11" s="132"/>
      <c r="C11" s="150" t="s">
        <v>412</v>
      </c>
      <c r="D11" s="150" t="s">
        <v>413</v>
      </c>
      <c r="E11" s="141" t="s">
        <v>420</v>
      </c>
      <c r="F11" s="128">
        <v>45041</v>
      </c>
      <c r="G11" s="129">
        <v>64212774</v>
      </c>
      <c r="H11" s="128" t="s">
        <v>414</v>
      </c>
      <c r="I11" s="130" t="s">
        <v>386</v>
      </c>
      <c r="J11" s="138" t="s">
        <v>419</v>
      </c>
      <c r="K11" s="133" t="s">
        <v>394</v>
      </c>
      <c r="L11" s="130" t="s">
        <v>395</v>
      </c>
      <c r="M11" s="147" t="s">
        <v>400</v>
      </c>
      <c r="N11" s="148" t="s">
        <v>401</v>
      </c>
      <c r="O11" s="130">
        <v>2040104000</v>
      </c>
      <c r="P11" s="110"/>
      <c r="Q11" s="127" t="s">
        <v>407</v>
      </c>
      <c r="R11" s="123">
        <v>49997.25</v>
      </c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>
        <v>49997.25</v>
      </c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34">
        <f>IO10+1</f>
        <v>2</v>
      </c>
      <c r="IP11" s="135">
        <f>SUM(R11:AS11)-SUM(AT11:IN11)</f>
        <v>0</v>
      </c>
      <c r="IX11" s="137"/>
    </row>
    <row r="12" spans="1:258" s="136" customFormat="1" ht="41.25" customHeight="1" x14ac:dyDescent="0.25">
      <c r="A12" s="131"/>
      <c r="B12" s="132"/>
      <c r="C12" s="150" t="s">
        <v>412</v>
      </c>
      <c r="D12" s="150" t="s">
        <v>413</v>
      </c>
      <c r="E12" s="141"/>
      <c r="F12" s="128"/>
      <c r="G12" s="129">
        <v>64212775</v>
      </c>
      <c r="H12" s="128"/>
      <c r="I12" s="130" t="s">
        <v>387</v>
      </c>
      <c r="J12" s="138"/>
      <c r="K12" s="133" t="s">
        <v>387</v>
      </c>
      <c r="L12" s="130" t="s">
        <v>387</v>
      </c>
      <c r="M12" s="151" t="s">
        <v>408</v>
      </c>
      <c r="N12" s="152" t="s">
        <v>387</v>
      </c>
      <c r="O12" s="153" t="s">
        <v>387</v>
      </c>
      <c r="P12" s="142"/>
      <c r="Q12" s="151" t="s">
        <v>408</v>
      </c>
      <c r="R12" s="123">
        <v>0</v>
      </c>
      <c r="S12" s="124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34">
        <f t="shared" ref="IO12:IO19" si="0">IO11+1</f>
        <v>3</v>
      </c>
      <c r="IP12" s="135">
        <f t="shared" ref="IP12:IP19" si="1">SUM(R12:AS12)-SUM(AT12:IN12)</f>
        <v>0</v>
      </c>
      <c r="IX12" s="137"/>
    </row>
    <row r="13" spans="1:258" s="136" customFormat="1" ht="41.25" customHeight="1" x14ac:dyDescent="0.25">
      <c r="A13" s="131"/>
      <c r="B13" s="132"/>
      <c r="C13" s="150" t="s">
        <v>412</v>
      </c>
      <c r="D13" s="150" t="s">
        <v>413</v>
      </c>
      <c r="E13" s="141" t="s">
        <v>421</v>
      </c>
      <c r="F13" s="128">
        <v>45083</v>
      </c>
      <c r="G13" s="129">
        <v>64212778</v>
      </c>
      <c r="H13" s="128" t="s">
        <v>415</v>
      </c>
      <c r="I13" s="130" t="s">
        <v>388</v>
      </c>
      <c r="J13" s="138"/>
      <c r="K13" s="133" t="s">
        <v>396</v>
      </c>
      <c r="L13" s="130" t="s">
        <v>395</v>
      </c>
      <c r="M13" s="147" t="s">
        <v>402</v>
      </c>
      <c r="N13" s="148" t="s">
        <v>401</v>
      </c>
      <c r="O13" s="130">
        <v>2020101000</v>
      </c>
      <c r="P13" s="110">
        <v>20</v>
      </c>
      <c r="Q13" s="127" t="s">
        <v>409</v>
      </c>
      <c r="R13" s="123">
        <v>29991.23</v>
      </c>
      <c r="S13" s="124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>
        <v>29991.23</v>
      </c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34">
        <f t="shared" si="0"/>
        <v>4</v>
      </c>
      <c r="IP13" s="135">
        <f t="shared" si="1"/>
        <v>0</v>
      </c>
      <c r="IX13" s="137"/>
    </row>
    <row r="14" spans="1:258" s="136" customFormat="1" ht="32.25" customHeight="1" x14ac:dyDescent="0.25">
      <c r="A14" s="131"/>
      <c r="B14" s="132"/>
      <c r="C14" s="150" t="s">
        <v>412</v>
      </c>
      <c r="D14" s="150" t="s">
        <v>413</v>
      </c>
      <c r="E14" s="141" t="s">
        <v>422</v>
      </c>
      <c r="F14" s="128">
        <v>45083</v>
      </c>
      <c r="G14" s="129">
        <v>64212779</v>
      </c>
      <c r="H14" s="128" t="s">
        <v>415</v>
      </c>
      <c r="I14" s="130" t="s">
        <v>389</v>
      </c>
      <c r="J14" s="138"/>
      <c r="K14" s="133" t="s">
        <v>396</v>
      </c>
      <c r="L14" s="130" t="s">
        <v>395</v>
      </c>
      <c r="M14" s="147" t="s">
        <v>402</v>
      </c>
      <c r="N14" s="148" t="s">
        <v>401</v>
      </c>
      <c r="O14" s="130">
        <v>2020101000</v>
      </c>
      <c r="P14" s="110">
        <v>20</v>
      </c>
      <c r="Q14" s="127" t="s">
        <v>409</v>
      </c>
      <c r="R14" s="123">
        <v>84825.35</v>
      </c>
      <c r="S14" s="124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>
        <v>84825.35</v>
      </c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34">
        <f t="shared" si="0"/>
        <v>5</v>
      </c>
      <c r="IP14" s="135">
        <f t="shared" si="1"/>
        <v>0</v>
      </c>
      <c r="IX14" s="137"/>
    </row>
    <row r="15" spans="1:258" s="136" customFormat="1" ht="31.5" customHeight="1" x14ac:dyDescent="0.25">
      <c r="A15" s="131"/>
      <c r="B15" s="132"/>
      <c r="C15" s="150" t="s">
        <v>412</v>
      </c>
      <c r="D15" s="150" t="s">
        <v>413</v>
      </c>
      <c r="E15" s="141" t="s">
        <v>423</v>
      </c>
      <c r="F15" s="128">
        <v>45083</v>
      </c>
      <c r="G15" s="129">
        <v>64212780</v>
      </c>
      <c r="H15" s="128" t="s">
        <v>415</v>
      </c>
      <c r="I15" s="130" t="s">
        <v>390</v>
      </c>
      <c r="J15" s="138"/>
      <c r="K15" s="133" t="s">
        <v>396</v>
      </c>
      <c r="L15" s="130" t="s">
        <v>395</v>
      </c>
      <c r="M15" s="147" t="s">
        <v>402</v>
      </c>
      <c r="N15" s="148" t="s">
        <v>401</v>
      </c>
      <c r="O15" s="130">
        <v>2020101000</v>
      </c>
      <c r="P15" s="110">
        <v>20</v>
      </c>
      <c r="Q15" s="127" t="s">
        <v>409</v>
      </c>
      <c r="R15" s="123">
        <v>32147.43</v>
      </c>
      <c r="S15" s="124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>
        <v>32147.43</v>
      </c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34">
        <f t="shared" si="0"/>
        <v>6</v>
      </c>
      <c r="IP15" s="135">
        <f t="shared" si="1"/>
        <v>0</v>
      </c>
      <c r="IX15" s="137"/>
    </row>
    <row r="16" spans="1:258" s="116" customFormat="1" ht="29.45" customHeight="1" x14ac:dyDescent="0.25">
      <c r="A16" s="145"/>
      <c r="B16" s="143"/>
      <c r="C16" s="150" t="s">
        <v>412</v>
      </c>
      <c r="D16" s="150" t="s">
        <v>413</v>
      </c>
      <c r="E16" s="141" t="s">
        <v>424</v>
      </c>
      <c r="F16" s="143">
        <v>45093</v>
      </c>
      <c r="G16" s="129">
        <v>64212781</v>
      </c>
      <c r="H16" s="64" t="s">
        <v>416</v>
      </c>
      <c r="I16" s="143" t="s">
        <v>391</v>
      </c>
      <c r="J16" s="64" t="s">
        <v>416</v>
      </c>
      <c r="K16" s="143" t="s">
        <v>397</v>
      </c>
      <c r="L16" s="146" t="s">
        <v>395</v>
      </c>
      <c r="M16" s="149" t="s">
        <v>403</v>
      </c>
      <c r="N16" s="149" t="s">
        <v>401</v>
      </c>
      <c r="O16" s="130">
        <v>1990103000</v>
      </c>
      <c r="P16" s="89">
        <v>13</v>
      </c>
      <c r="Q16" s="121" t="s">
        <v>410</v>
      </c>
      <c r="R16" s="63">
        <v>462815.9</v>
      </c>
      <c r="S16" s="63">
        <v>137684.1</v>
      </c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>
        <v>462815.9</v>
      </c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  <c r="GQ16" s="63">
        <v>137684.1</v>
      </c>
      <c r="GR16" s="63"/>
      <c r="GS16" s="63"/>
      <c r="GT16" s="63"/>
      <c r="GU16" s="63"/>
      <c r="GV16" s="63"/>
      <c r="GW16" s="63"/>
      <c r="GX16" s="63"/>
      <c r="GY16" s="63"/>
      <c r="GZ16" s="63"/>
      <c r="HA16" s="63"/>
      <c r="HB16" s="63"/>
      <c r="HC16" s="63"/>
      <c r="HD16" s="63"/>
      <c r="HE16" s="63"/>
      <c r="HF16" s="63"/>
      <c r="HG16" s="63"/>
      <c r="HH16" s="63"/>
      <c r="HI16" s="63"/>
      <c r="HJ16" s="63"/>
      <c r="HK16" s="63"/>
      <c r="HL16" s="63"/>
      <c r="HM16" s="63"/>
      <c r="HN16" s="63"/>
      <c r="HO16" s="63"/>
      <c r="HP16" s="63"/>
      <c r="HQ16" s="63"/>
      <c r="HR16" s="63"/>
      <c r="HS16" s="63"/>
      <c r="HT16" s="63"/>
      <c r="HU16" s="63"/>
      <c r="HV16" s="63"/>
      <c r="HW16" s="63"/>
      <c r="HX16" s="63"/>
      <c r="HY16" s="63"/>
      <c r="HZ16" s="63"/>
      <c r="IA16" s="63"/>
      <c r="IB16" s="63"/>
      <c r="IC16" s="63"/>
      <c r="ID16" s="63"/>
      <c r="IE16" s="63"/>
      <c r="IF16" s="63"/>
      <c r="IG16" s="63"/>
      <c r="IH16" s="63"/>
      <c r="II16" s="63"/>
      <c r="IJ16" s="63"/>
      <c r="IK16" s="63"/>
      <c r="IL16" s="63"/>
      <c r="IM16" s="63"/>
      <c r="IN16" s="63"/>
      <c r="IO16" s="134">
        <f t="shared" si="0"/>
        <v>7</v>
      </c>
      <c r="IP16" s="135">
        <f t="shared" si="1"/>
        <v>0</v>
      </c>
      <c r="IX16" s="115"/>
    </row>
    <row r="17" spans="1:258" ht="28.9" customHeight="1" x14ac:dyDescent="0.25">
      <c r="A17" s="121"/>
      <c r="B17" s="64"/>
      <c r="C17" s="150" t="s">
        <v>412</v>
      </c>
      <c r="D17" s="150" t="s">
        <v>413</v>
      </c>
      <c r="E17" s="141" t="s">
        <v>425</v>
      </c>
      <c r="F17" s="144">
        <v>45096</v>
      </c>
      <c r="G17" s="89">
        <v>64212782</v>
      </c>
      <c r="H17" s="31"/>
      <c r="I17" s="33" t="s">
        <v>392</v>
      </c>
      <c r="J17" s="31"/>
      <c r="K17" s="32" t="s">
        <v>398</v>
      </c>
      <c r="L17" s="31" t="s">
        <v>395</v>
      </c>
      <c r="M17" s="35" t="s">
        <v>404</v>
      </c>
      <c r="N17" s="35" t="s">
        <v>401</v>
      </c>
      <c r="O17" s="31" t="s">
        <v>406</v>
      </c>
      <c r="P17" s="31">
        <v>2</v>
      </c>
      <c r="Q17" s="36" t="s">
        <v>411</v>
      </c>
      <c r="R17" s="37">
        <v>4020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>
        <v>4020</v>
      </c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41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134">
        <f t="shared" si="0"/>
        <v>8</v>
      </c>
      <c r="IP17" s="135">
        <f t="shared" si="1"/>
        <v>0</v>
      </c>
    </row>
    <row r="18" spans="1:258" ht="14.45" customHeight="1" x14ac:dyDescent="0.25">
      <c r="A18" s="31"/>
      <c r="B18" s="64"/>
      <c r="C18" s="150" t="s">
        <v>412</v>
      </c>
      <c r="D18" s="150" t="s">
        <v>413</v>
      </c>
      <c r="E18" s="141" t="s">
        <v>426</v>
      </c>
      <c r="F18" s="144">
        <v>45096</v>
      </c>
      <c r="G18" s="89" t="s">
        <v>385</v>
      </c>
      <c r="H18" s="31" t="s">
        <v>417</v>
      </c>
      <c r="I18" s="33" t="s">
        <v>393</v>
      </c>
      <c r="J18" s="49" t="s">
        <v>418</v>
      </c>
      <c r="K18" s="31" t="s">
        <v>399</v>
      </c>
      <c r="L18" s="34" t="s">
        <v>395</v>
      </c>
      <c r="M18" s="35" t="s">
        <v>405</v>
      </c>
      <c r="N18" s="35" t="s">
        <v>401</v>
      </c>
      <c r="O18" s="31" t="s">
        <v>406</v>
      </c>
      <c r="P18" s="31">
        <v>2</v>
      </c>
      <c r="Q18" s="36" t="s">
        <v>411</v>
      </c>
      <c r="R18" s="37">
        <v>72152.5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>
        <v>72152.5</v>
      </c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134">
        <f t="shared" si="0"/>
        <v>9</v>
      </c>
      <c r="IP18" s="135">
        <f t="shared" si="1"/>
        <v>0</v>
      </c>
    </row>
    <row r="19" spans="1:258" ht="14.45" customHeight="1" x14ac:dyDescent="0.25">
      <c r="A19" s="31"/>
      <c r="B19" s="64"/>
      <c r="C19" s="31"/>
      <c r="D19" s="31"/>
      <c r="E19" s="31"/>
      <c r="F19" s="31"/>
      <c r="G19" s="31"/>
      <c r="H19" s="31"/>
      <c r="I19" s="31"/>
      <c r="J19" s="32"/>
      <c r="K19" s="31"/>
      <c r="L19" s="31"/>
      <c r="M19" s="31"/>
      <c r="N19" s="31"/>
      <c r="O19" s="31"/>
      <c r="P19" s="31"/>
      <c r="Q19" s="31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134">
        <f t="shared" si="0"/>
        <v>10</v>
      </c>
      <c r="IP19" s="135">
        <f t="shared" si="1"/>
        <v>0</v>
      </c>
    </row>
    <row r="20" spans="1:258" s="42" customFormat="1" ht="19.5" customHeight="1" thickBot="1" x14ac:dyDescent="0.3">
      <c r="A20" s="100" t="s">
        <v>359</v>
      </c>
      <c r="B20" s="100" t="s">
        <v>359</v>
      </c>
      <c r="C20" s="100" t="s">
        <v>359</v>
      </c>
      <c r="D20" s="100" t="s">
        <v>359</v>
      </c>
      <c r="E20" s="100" t="s">
        <v>359</v>
      </c>
      <c r="F20" s="100" t="s">
        <v>359</v>
      </c>
      <c r="G20" s="100" t="s">
        <v>359</v>
      </c>
      <c r="H20" s="100" t="s">
        <v>359</v>
      </c>
      <c r="I20" s="100" t="s">
        <v>359</v>
      </c>
      <c r="J20" s="100" t="s">
        <v>359</v>
      </c>
      <c r="K20" s="100" t="s">
        <v>359</v>
      </c>
      <c r="L20" s="100" t="s">
        <v>359</v>
      </c>
      <c r="M20" s="100" t="s">
        <v>359</v>
      </c>
      <c r="N20" s="100" t="s">
        <v>359</v>
      </c>
      <c r="O20" s="100" t="s">
        <v>359</v>
      </c>
      <c r="P20" s="100" t="s">
        <v>359</v>
      </c>
      <c r="Q20" s="100" t="s">
        <v>359</v>
      </c>
      <c r="R20" s="108">
        <f t="shared" ref="R20:CC20" si="2">SUM(R11:R19)</f>
        <v>735949.66</v>
      </c>
      <c r="S20" s="108">
        <f t="shared" si="2"/>
        <v>137684.1</v>
      </c>
      <c r="T20" s="108">
        <f t="shared" si="2"/>
        <v>0</v>
      </c>
      <c r="U20" s="108">
        <f t="shared" si="2"/>
        <v>0</v>
      </c>
      <c r="V20" s="108">
        <f t="shared" si="2"/>
        <v>0</v>
      </c>
      <c r="W20" s="108">
        <f t="shared" si="2"/>
        <v>0</v>
      </c>
      <c r="X20" s="108">
        <f t="shared" si="2"/>
        <v>0</v>
      </c>
      <c r="Y20" s="108">
        <f t="shared" si="2"/>
        <v>0</v>
      </c>
      <c r="Z20" s="108">
        <f t="shared" si="2"/>
        <v>0</v>
      </c>
      <c r="AA20" s="108">
        <f t="shared" si="2"/>
        <v>0</v>
      </c>
      <c r="AB20" s="108">
        <f t="shared" si="2"/>
        <v>0</v>
      </c>
      <c r="AC20" s="108">
        <f t="shared" si="2"/>
        <v>0</v>
      </c>
      <c r="AD20" s="108">
        <f t="shared" si="2"/>
        <v>0</v>
      </c>
      <c r="AE20" s="108">
        <f t="shared" si="2"/>
        <v>0</v>
      </c>
      <c r="AF20" s="108">
        <f t="shared" si="2"/>
        <v>0</v>
      </c>
      <c r="AG20" s="108">
        <f t="shared" si="2"/>
        <v>0</v>
      </c>
      <c r="AH20" s="108">
        <f t="shared" si="2"/>
        <v>0</v>
      </c>
      <c r="AI20" s="108">
        <f t="shared" si="2"/>
        <v>0</v>
      </c>
      <c r="AJ20" s="108">
        <f t="shared" si="2"/>
        <v>0</v>
      </c>
      <c r="AK20" s="108">
        <f t="shared" si="2"/>
        <v>0</v>
      </c>
      <c r="AL20" s="108">
        <f t="shared" si="2"/>
        <v>0</v>
      </c>
      <c r="AM20" s="108">
        <f t="shared" si="2"/>
        <v>0</v>
      </c>
      <c r="AN20" s="108">
        <f t="shared" si="2"/>
        <v>0</v>
      </c>
      <c r="AO20" s="108">
        <f t="shared" si="2"/>
        <v>0</v>
      </c>
      <c r="AP20" s="108">
        <f t="shared" si="2"/>
        <v>0</v>
      </c>
      <c r="AQ20" s="108">
        <f t="shared" si="2"/>
        <v>0</v>
      </c>
      <c r="AR20" s="108">
        <f t="shared" si="2"/>
        <v>0</v>
      </c>
      <c r="AS20" s="108">
        <f t="shared" si="2"/>
        <v>0</v>
      </c>
      <c r="AT20" s="108">
        <f t="shared" si="2"/>
        <v>0</v>
      </c>
      <c r="AU20" s="108">
        <f t="shared" si="2"/>
        <v>0</v>
      </c>
      <c r="AV20" s="108">
        <f t="shared" si="2"/>
        <v>0</v>
      </c>
      <c r="AW20" s="108">
        <f t="shared" si="2"/>
        <v>0</v>
      </c>
      <c r="AX20" s="108">
        <f t="shared" si="2"/>
        <v>0</v>
      </c>
      <c r="AY20" s="108">
        <f t="shared" si="2"/>
        <v>0</v>
      </c>
      <c r="AZ20" s="108">
        <f t="shared" si="2"/>
        <v>0</v>
      </c>
      <c r="BA20" s="108">
        <f t="shared" si="2"/>
        <v>0</v>
      </c>
      <c r="BB20" s="108">
        <f t="shared" si="2"/>
        <v>0</v>
      </c>
      <c r="BC20" s="108">
        <f t="shared" si="2"/>
        <v>0</v>
      </c>
      <c r="BD20" s="108">
        <f t="shared" si="2"/>
        <v>0</v>
      </c>
      <c r="BE20" s="108">
        <f t="shared" si="2"/>
        <v>0</v>
      </c>
      <c r="BF20" s="108">
        <f t="shared" si="2"/>
        <v>0</v>
      </c>
      <c r="BG20" s="108">
        <f t="shared" si="2"/>
        <v>0</v>
      </c>
      <c r="BH20" s="108">
        <f t="shared" si="2"/>
        <v>0</v>
      </c>
      <c r="BI20" s="108">
        <f t="shared" si="2"/>
        <v>0</v>
      </c>
      <c r="BJ20" s="108">
        <f t="shared" si="2"/>
        <v>0</v>
      </c>
      <c r="BK20" s="108">
        <f t="shared" si="2"/>
        <v>0</v>
      </c>
      <c r="BL20" s="108">
        <f t="shared" si="2"/>
        <v>0</v>
      </c>
      <c r="BM20" s="108">
        <f t="shared" si="2"/>
        <v>0</v>
      </c>
      <c r="BN20" s="108">
        <f t="shared" si="2"/>
        <v>0</v>
      </c>
      <c r="BO20" s="108">
        <f t="shared" si="2"/>
        <v>0</v>
      </c>
      <c r="BP20" s="108">
        <f t="shared" si="2"/>
        <v>0</v>
      </c>
      <c r="BQ20" s="108">
        <f t="shared" si="2"/>
        <v>0</v>
      </c>
      <c r="BR20" s="108">
        <f t="shared" si="2"/>
        <v>0</v>
      </c>
      <c r="BS20" s="108">
        <f t="shared" si="2"/>
        <v>0</v>
      </c>
      <c r="BT20" s="108">
        <f t="shared" si="2"/>
        <v>0</v>
      </c>
      <c r="BU20" s="108">
        <f t="shared" si="2"/>
        <v>0</v>
      </c>
      <c r="BV20" s="108">
        <f t="shared" si="2"/>
        <v>0</v>
      </c>
      <c r="BW20" s="108">
        <f t="shared" si="2"/>
        <v>0</v>
      </c>
      <c r="BX20" s="108">
        <f t="shared" si="2"/>
        <v>0</v>
      </c>
      <c r="BY20" s="108">
        <f t="shared" si="2"/>
        <v>0</v>
      </c>
      <c r="BZ20" s="108">
        <f t="shared" si="2"/>
        <v>0</v>
      </c>
      <c r="CA20" s="108">
        <f t="shared" si="2"/>
        <v>0</v>
      </c>
      <c r="CB20" s="108">
        <f t="shared" si="2"/>
        <v>0</v>
      </c>
      <c r="CC20" s="108">
        <f t="shared" si="2"/>
        <v>0</v>
      </c>
      <c r="CD20" s="108">
        <f t="shared" ref="CD20:EO20" si="3">SUM(CD11:CD19)</f>
        <v>0</v>
      </c>
      <c r="CE20" s="108">
        <f t="shared" si="3"/>
        <v>0</v>
      </c>
      <c r="CF20" s="108">
        <f t="shared" si="3"/>
        <v>0</v>
      </c>
      <c r="CG20" s="108">
        <f t="shared" si="3"/>
        <v>0</v>
      </c>
      <c r="CH20" s="108">
        <f t="shared" si="3"/>
        <v>0</v>
      </c>
      <c r="CI20" s="108">
        <f t="shared" si="3"/>
        <v>0</v>
      </c>
      <c r="CJ20" s="108">
        <f t="shared" si="3"/>
        <v>0</v>
      </c>
      <c r="CK20" s="108">
        <f t="shared" si="3"/>
        <v>0</v>
      </c>
      <c r="CL20" s="108">
        <f t="shared" si="3"/>
        <v>0</v>
      </c>
      <c r="CM20" s="108">
        <f t="shared" si="3"/>
        <v>0</v>
      </c>
      <c r="CN20" s="108">
        <f t="shared" si="3"/>
        <v>0</v>
      </c>
      <c r="CO20" s="108">
        <f t="shared" si="3"/>
        <v>0</v>
      </c>
      <c r="CP20" s="108">
        <f t="shared" si="3"/>
        <v>0</v>
      </c>
      <c r="CQ20" s="108">
        <f t="shared" si="3"/>
        <v>0</v>
      </c>
      <c r="CR20" s="108">
        <f t="shared" si="3"/>
        <v>0</v>
      </c>
      <c r="CS20" s="108">
        <f t="shared" si="3"/>
        <v>0</v>
      </c>
      <c r="CT20" s="108">
        <f t="shared" si="3"/>
        <v>0</v>
      </c>
      <c r="CU20" s="108">
        <f t="shared" si="3"/>
        <v>0</v>
      </c>
      <c r="CV20" s="108">
        <f t="shared" si="3"/>
        <v>0</v>
      </c>
      <c r="CW20" s="108">
        <f t="shared" si="3"/>
        <v>0</v>
      </c>
      <c r="CX20" s="108">
        <f t="shared" si="3"/>
        <v>0</v>
      </c>
      <c r="CY20" s="108">
        <f t="shared" si="3"/>
        <v>0</v>
      </c>
      <c r="CZ20" s="108">
        <f t="shared" si="3"/>
        <v>0</v>
      </c>
      <c r="DA20" s="108">
        <f t="shared" si="3"/>
        <v>0</v>
      </c>
      <c r="DB20" s="108">
        <f t="shared" si="3"/>
        <v>0</v>
      </c>
      <c r="DC20" s="108">
        <f t="shared" si="3"/>
        <v>0</v>
      </c>
      <c r="DD20" s="108">
        <f t="shared" si="3"/>
        <v>0</v>
      </c>
      <c r="DE20" s="108">
        <f t="shared" si="3"/>
        <v>0</v>
      </c>
      <c r="DF20" s="108">
        <f t="shared" si="3"/>
        <v>462815.9</v>
      </c>
      <c r="DG20" s="108">
        <f t="shared" si="3"/>
        <v>0</v>
      </c>
      <c r="DH20" s="108">
        <f t="shared" si="3"/>
        <v>0</v>
      </c>
      <c r="DI20" s="108">
        <f t="shared" si="3"/>
        <v>0</v>
      </c>
      <c r="DJ20" s="108">
        <f t="shared" si="3"/>
        <v>0</v>
      </c>
      <c r="DK20" s="108">
        <f t="shared" si="3"/>
        <v>0</v>
      </c>
      <c r="DL20" s="108">
        <f t="shared" si="3"/>
        <v>0</v>
      </c>
      <c r="DM20" s="108">
        <f t="shared" si="3"/>
        <v>0</v>
      </c>
      <c r="DN20" s="108">
        <f t="shared" si="3"/>
        <v>0</v>
      </c>
      <c r="DO20" s="108">
        <f t="shared" si="3"/>
        <v>146964.01</v>
      </c>
      <c r="DP20" s="108">
        <f t="shared" si="3"/>
        <v>0</v>
      </c>
      <c r="DQ20" s="108">
        <f t="shared" si="3"/>
        <v>0</v>
      </c>
      <c r="DR20" s="108">
        <f t="shared" si="3"/>
        <v>0</v>
      </c>
      <c r="DS20" s="108">
        <f t="shared" si="3"/>
        <v>0</v>
      </c>
      <c r="DT20" s="108">
        <f t="shared" si="3"/>
        <v>0</v>
      </c>
      <c r="DU20" s="108">
        <f t="shared" si="3"/>
        <v>0</v>
      </c>
      <c r="DV20" s="108">
        <f t="shared" si="3"/>
        <v>0</v>
      </c>
      <c r="DW20" s="108">
        <f t="shared" si="3"/>
        <v>0</v>
      </c>
      <c r="DX20" s="108">
        <f t="shared" si="3"/>
        <v>0</v>
      </c>
      <c r="DY20" s="108">
        <f t="shared" si="3"/>
        <v>0</v>
      </c>
      <c r="DZ20" s="108">
        <f t="shared" si="3"/>
        <v>0</v>
      </c>
      <c r="EA20" s="108">
        <f t="shared" si="3"/>
        <v>0</v>
      </c>
      <c r="EB20" s="108">
        <f t="shared" si="3"/>
        <v>0</v>
      </c>
      <c r="EC20" s="108">
        <f t="shared" si="3"/>
        <v>0</v>
      </c>
      <c r="ED20" s="108">
        <f t="shared" si="3"/>
        <v>0</v>
      </c>
      <c r="EE20" s="108">
        <f t="shared" si="3"/>
        <v>126169.75</v>
      </c>
      <c r="EF20" s="108">
        <f t="shared" si="3"/>
        <v>0</v>
      </c>
      <c r="EG20" s="108">
        <f t="shared" si="3"/>
        <v>0</v>
      </c>
      <c r="EH20" s="108">
        <f t="shared" si="3"/>
        <v>0</v>
      </c>
      <c r="EI20" s="108">
        <f t="shared" si="3"/>
        <v>0</v>
      </c>
      <c r="EJ20" s="108">
        <f t="shared" si="3"/>
        <v>0</v>
      </c>
      <c r="EK20" s="108">
        <f t="shared" si="3"/>
        <v>0</v>
      </c>
      <c r="EL20" s="108">
        <f t="shared" si="3"/>
        <v>0</v>
      </c>
      <c r="EM20" s="108">
        <f t="shared" si="3"/>
        <v>0</v>
      </c>
      <c r="EN20" s="108">
        <f t="shared" si="3"/>
        <v>0</v>
      </c>
      <c r="EO20" s="108">
        <f t="shared" si="3"/>
        <v>0</v>
      </c>
      <c r="EP20" s="108">
        <f t="shared" ref="EP20:HA20" si="4">SUM(EP11:EP19)</f>
        <v>0</v>
      </c>
      <c r="EQ20" s="108">
        <f t="shared" si="4"/>
        <v>0</v>
      </c>
      <c r="ER20" s="108">
        <f t="shared" si="4"/>
        <v>0</v>
      </c>
      <c r="ES20" s="108">
        <f t="shared" si="4"/>
        <v>0</v>
      </c>
      <c r="ET20" s="108">
        <f t="shared" si="4"/>
        <v>0</v>
      </c>
      <c r="EU20" s="108">
        <f t="shared" si="4"/>
        <v>0</v>
      </c>
      <c r="EV20" s="108">
        <f t="shared" si="4"/>
        <v>0</v>
      </c>
      <c r="EW20" s="108">
        <f t="shared" si="4"/>
        <v>0</v>
      </c>
      <c r="EX20" s="108">
        <f t="shared" si="4"/>
        <v>0</v>
      </c>
      <c r="EY20" s="108">
        <f t="shared" si="4"/>
        <v>0</v>
      </c>
      <c r="EZ20" s="108">
        <f t="shared" si="4"/>
        <v>0</v>
      </c>
      <c r="FA20" s="108">
        <f t="shared" si="4"/>
        <v>0</v>
      </c>
      <c r="FB20" s="108">
        <f t="shared" si="4"/>
        <v>0</v>
      </c>
      <c r="FC20" s="108">
        <f t="shared" si="4"/>
        <v>0</v>
      </c>
      <c r="FD20" s="108">
        <f t="shared" si="4"/>
        <v>0</v>
      </c>
      <c r="FE20" s="108">
        <f t="shared" si="4"/>
        <v>0</v>
      </c>
      <c r="FF20" s="108">
        <f t="shared" si="4"/>
        <v>0</v>
      </c>
      <c r="FG20" s="108">
        <f t="shared" si="4"/>
        <v>0</v>
      </c>
      <c r="FH20" s="108">
        <f t="shared" si="4"/>
        <v>0</v>
      </c>
      <c r="FI20" s="108">
        <f t="shared" si="4"/>
        <v>0</v>
      </c>
      <c r="FJ20" s="108">
        <f t="shared" si="4"/>
        <v>0</v>
      </c>
      <c r="FK20" s="108">
        <f t="shared" si="4"/>
        <v>0</v>
      </c>
      <c r="FL20" s="108">
        <f t="shared" si="4"/>
        <v>0</v>
      </c>
      <c r="FM20" s="108">
        <f t="shared" si="4"/>
        <v>0</v>
      </c>
      <c r="FN20" s="108">
        <f t="shared" si="4"/>
        <v>0</v>
      </c>
      <c r="FO20" s="108">
        <f t="shared" si="4"/>
        <v>0</v>
      </c>
      <c r="FP20" s="108">
        <f t="shared" si="4"/>
        <v>0</v>
      </c>
      <c r="FQ20" s="108">
        <f t="shared" si="4"/>
        <v>0</v>
      </c>
      <c r="FR20" s="108">
        <f t="shared" si="4"/>
        <v>0</v>
      </c>
      <c r="FS20" s="108">
        <f t="shared" si="4"/>
        <v>0</v>
      </c>
      <c r="FT20" s="108">
        <f t="shared" si="4"/>
        <v>0</v>
      </c>
      <c r="FU20" s="108">
        <f t="shared" si="4"/>
        <v>0</v>
      </c>
      <c r="FV20" s="108">
        <f t="shared" si="4"/>
        <v>0</v>
      </c>
      <c r="FW20" s="108">
        <f t="shared" si="4"/>
        <v>0</v>
      </c>
      <c r="FX20" s="108">
        <f t="shared" si="4"/>
        <v>0</v>
      </c>
      <c r="FY20" s="108">
        <f t="shared" si="4"/>
        <v>0</v>
      </c>
      <c r="FZ20" s="108">
        <f t="shared" si="4"/>
        <v>0</v>
      </c>
      <c r="GA20" s="108">
        <f t="shared" si="4"/>
        <v>0</v>
      </c>
      <c r="GB20" s="108">
        <f t="shared" si="4"/>
        <v>0</v>
      </c>
      <c r="GC20" s="108">
        <f t="shared" si="4"/>
        <v>0</v>
      </c>
      <c r="GD20" s="108">
        <f t="shared" si="4"/>
        <v>0</v>
      </c>
      <c r="GE20" s="108">
        <f t="shared" si="4"/>
        <v>0</v>
      </c>
      <c r="GF20" s="108">
        <f t="shared" si="4"/>
        <v>0</v>
      </c>
      <c r="GG20" s="108">
        <f t="shared" si="4"/>
        <v>0</v>
      </c>
      <c r="GH20" s="108">
        <f t="shared" si="4"/>
        <v>0</v>
      </c>
      <c r="GI20" s="108">
        <f t="shared" si="4"/>
        <v>0</v>
      </c>
      <c r="GJ20" s="108">
        <f t="shared" si="4"/>
        <v>0</v>
      </c>
      <c r="GK20" s="108">
        <f t="shared" si="4"/>
        <v>0</v>
      </c>
      <c r="GL20" s="108">
        <f t="shared" si="4"/>
        <v>0</v>
      </c>
      <c r="GM20" s="108">
        <f t="shared" si="4"/>
        <v>0</v>
      </c>
      <c r="GN20" s="108">
        <f t="shared" si="4"/>
        <v>0</v>
      </c>
      <c r="GO20" s="108">
        <f t="shared" si="4"/>
        <v>0</v>
      </c>
      <c r="GP20" s="108">
        <f t="shared" si="4"/>
        <v>0</v>
      </c>
      <c r="GQ20" s="108">
        <f t="shared" si="4"/>
        <v>137684.1</v>
      </c>
      <c r="GR20" s="108">
        <f t="shared" si="4"/>
        <v>0</v>
      </c>
      <c r="GS20" s="108">
        <f t="shared" si="4"/>
        <v>0</v>
      </c>
      <c r="GT20" s="108">
        <f t="shared" si="4"/>
        <v>0</v>
      </c>
      <c r="GU20" s="108">
        <f t="shared" si="4"/>
        <v>0</v>
      </c>
      <c r="GV20" s="108">
        <f t="shared" si="4"/>
        <v>0</v>
      </c>
      <c r="GW20" s="108">
        <f t="shared" si="4"/>
        <v>0</v>
      </c>
      <c r="GX20" s="108">
        <f t="shared" si="4"/>
        <v>0</v>
      </c>
      <c r="GY20" s="108">
        <f t="shared" si="4"/>
        <v>0</v>
      </c>
      <c r="GZ20" s="108">
        <f t="shared" si="4"/>
        <v>0</v>
      </c>
      <c r="HA20" s="108">
        <f t="shared" si="4"/>
        <v>0</v>
      </c>
      <c r="HB20" s="108">
        <f t="shared" ref="HB20:IN20" si="5">SUM(HB11:HB19)</f>
        <v>0</v>
      </c>
      <c r="HC20" s="108">
        <f t="shared" si="5"/>
        <v>0</v>
      </c>
      <c r="HD20" s="108">
        <f t="shared" si="5"/>
        <v>0</v>
      </c>
      <c r="HE20" s="108">
        <f t="shared" si="5"/>
        <v>0</v>
      </c>
      <c r="HF20" s="108">
        <f t="shared" si="5"/>
        <v>0</v>
      </c>
      <c r="HG20" s="108">
        <f t="shared" si="5"/>
        <v>0</v>
      </c>
      <c r="HH20" s="108">
        <f t="shared" si="5"/>
        <v>0</v>
      </c>
      <c r="HI20" s="108">
        <f t="shared" si="5"/>
        <v>0</v>
      </c>
      <c r="HJ20" s="108">
        <f t="shared" si="5"/>
        <v>0</v>
      </c>
      <c r="HK20" s="108">
        <f t="shared" si="5"/>
        <v>0</v>
      </c>
      <c r="HL20" s="108">
        <f t="shared" si="5"/>
        <v>0</v>
      </c>
      <c r="HM20" s="108">
        <f t="shared" si="5"/>
        <v>0</v>
      </c>
      <c r="HN20" s="108">
        <f t="shared" si="5"/>
        <v>0</v>
      </c>
      <c r="HO20" s="108">
        <f t="shared" si="5"/>
        <v>0</v>
      </c>
      <c r="HP20" s="108">
        <f t="shared" si="5"/>
        <v>0</v>
      </c>
      <c r="HQ20" s="108">
        <f t="shared" si="5"/>
        <v>0</v>
      </c>
      <c r="HR20" s="108">
        <f t="shared" si="5"/>
        <v>0</v>
      </c>
      <c r="HS20" s="108">
        <f t="shared" si="5"/>
        <v>0</v>
      </c>
      <c r="HT20" s="108">
        <f t="shared" si="5"/>
        <v>0</v>
      </c>
      <c r="HU20" s="108">
        <f t="shared" si="5"/>
        <v>0</v>
      </c>
      <c r="HV20" s="108">
        <f t="shared" si="5"/>
        <v>0</v>
      </c>
      <c r="HW20" s="108">
        <f t="shared" si="5"/>
        <v>0</v>
      </c>
      <c r="HX20" s="108">
        <f t="shared" si="5"/>
        <v>0</v>
      </c>
      <c r="HY20" s="108">
        <f t="shared" si="5"/>
        <v>0</v>
      </c>
      <c r="HZ20" s="108">
        <f t="shared" si="5"/>
        <v>0</v>
      </c>
      <c r="IA20" s="108">
        <f t="shared" si="5"/>
        <v>0</v>
      </c>
      <c r="IB20" s="108">
        <f t="shared" si="5"/>
        <v>0</v>
      </c>
      <c r="IC20" s="108">
        <f t="shared" si="5"/>
        <v>0</v>
      </c>
      <c r="ID20" s="108">
        <f t="shared" si="5"/>
        <v>0</v>
      </c>
      <c r="IE20" s="108">
        <f t="shared" si="5"/>
        <v>0</v>
      </c>
      <c r="IF20" s="108">
        <f t="shared" si="5"/>
        <v>0</v>
      </c>
      <c r="IG20" s="108">
        <f t="shared" si="5"/>
        <v>0</v>
      </c>
      <c r="IH20" s="108">
        <f t="shared" si="5"/>
        <v>0</v>
      </c>
      <c r="II20" s="108">
        <f t="shared" si="5"/>
        <v>0</v>
      </c>
      <c r="IJ20" s="108">
        <f t="shared" si="5"/>
        <v>0</v>
      </c>
      <c r="IK20" s="108">
        <f t="shared" si="5"/>
        <v>0</v>
      </c>
      <c r="IL20" s="108">
        <f t="shared" si="5"/>
        <v>0</v>
      </c>
      <c r="IM20" s="108">
        <f t="shared" si="5"/>
        <v>0</v>
      </c>
      <c r="IN20" s="108">
        <f t="shared" si="5"/>
        <v>0</v>
      </c>
      <c r="IO20" s="100">
        <f t="shared" ref="IO20" si="6">IO19+1</f>
        <v>11</v>
      </c>
      <c r="IP20" s="101">
        <f>SUM(R20:AS20)-SUM(AT20:IN20)</f>
        <v>0</v>
      </c>
      <c r="IX20" s="113"/>
    </row>
    <row r="21" spans="1:258" ht="14.45" customHeight="1" thickTop="1" x14ac:dyDescent="0.25">
      <c r="C21" s="105"/>
      <c r="D21" s="106"/>
      <c r="H21" s="107" t="s">
        <v>356</v>
      </c>
      <c r="P21" s="107"/>
    </row>
    <row r="22" spans="1:258" ht="14.45" customHeight="1" x14ac:dyDescent="0.25">
      <c r="D22" s="43" t="s">
        <v>359</v>
      </c>
      <c r="R22" s="44">
        <f>R20+S20</f>
        <v>873633.76</v>
      </c>
      <c r="S22" s="51"/>
      <c r="DM22" s="44">
        <f>57454/12</f>
        <v>4787.833333333333</v>
      </c>
    </row>
    <row r="23" spans="1:258" x14ac:dyDescent="0.25">
      <c r="H23" s="43" t="s">
        <v>363</v>
      </c>
      <c r="GF23" s="44" t="s">
        <v>359</v>
      </c>
      <c r="IO23" s="38" t="s">
        <v>377</v>
      </c>
    </row>
    <row r="24" spans="1:258" x14ac:dyDescent="0.25">
      <c r="EQ24" s="44" t="e">
        <f>#REF!+#REF!-2704427.11</f>
        <v>#REF!</v>
      </c>
      <c r="FB24" s="44">
        <f>40*700</f>
        <v>28000</v>
      </c>
      <c r="FD24" s="92"/>
      <c r="FQ24" s="38"/>
      <c r="FR24" s="38"/>
      <c r="FS24" s="38"/>
      <c r="FT24" s="38"/>
      <c r="FU24" s="38"/>
      <c r="FV24" s="38"/>
      <c r="FW24" s="38"/>
      <c r="FX24" s="38"/>
      <c r="FY24" s="38"/>
      <c r="FZ24" s="38"/>
      <c r="GA24" s="38"/>
      <c r="GB24" s="38"/>
      <c r="GC24" s="38"/>
      <c r="GD24" s="38"/>
      <c r="GE24" s="38"/>
      <c r="GF24" s="38"/>
      <c r="GG24" s="38"/>
      <c r="GH24" s="38"/>
      <c r="GI24" s="38"/>
      <c r="GJ24" s="38"/>
      <c r="GK24" s="38"/>
      <c r="GL24" s="38"/>
      <c r="GM24" s="38"/>
      <c r="GN24" s="38"/>
      <c r="GO24" s="38"/>
      <c r="GP24" s="38"/>
      <c r="GQ24" s="38"/>
      <c r="GR24" s="38"/>
      <c r="GS24" s="38"/>
      <c r="GT24" s="38"/>
      <c r="GU24" s="38"/>
      <c r="GV24" s="38"/>
      <c r="GW24" s="38"/>
      <c r="GX24" s="38"/>
      <c r="GY24" s="38"/>
      <c r="GZ24" s="38"/>
      <c r="HA24" s="38"/>
      <c r="HB24" s="38"/>
      <c r="HC24" s="38"/>
      <c r="HD24" s="38"/>
      <c r="HE24" s="38"/>
      <c r="HF24" s="38"/>
      <c r="HG24" s="38"/>
      <c r="HH24" s="38"/>
      <c r="HI24" s="38"/>
      <c r="HJ24" s="38"/>
      <c r="HK24" s="38"/>
      <c r="HL24" s="38"/>
      <c r="HM24" s="38"/>
      <c r="HN24" s="38"/>
      <c r="HO24" s="38"/>
      <c r="HP24" s="38"/>
      <c r="HQ24" s="38"/>
      <c r="HR24" s="38"/>
      <c r="HS24" s="38"/>
      <c r="HT24" s="38"/>
      <c r="HU24" s="38"/>
      <c r="HV24" s="38"/>
      <c r="HW24" s="38"/>
      <c r="HX24" s="38"/>
      <c r="HY24" s="38"/>
      <c r="HZ24" s="38"/>
      <c r="IA24" s="38"/>
      <c r="IB24" s="38"/>
      <c r="IC24" s="38"/>
      <c r="ID24" s="38"/>
      <c r="IE24" s="38"/>
      <c r="IF24" s="38"/>
      <c r="IG24" s="38"/>
      <c r="IH24" s="38"/>
      <c r="II24" s="38"/>
      <c r="IJ24" s="38"/>
      <c r="IK24" s="38"/>
      <c r="IL24" s="38"/>
      <c r="IM24" s="38"/>
      <c r="IN24" s="38"/>
    </row>
    <row r="25" spans="1:258" ht="15.75" x14ac:dyDescent="0.25">
      <c r="F25" s="170" t="s">
        <v>364</v>
      </c>
      <c r="G25" s="170"/>
      <c r="H25" s="170"/>
      <c r="I25" s="170"/>
      <c r="J25" s="170"/>
      <c r="R25" s="103"/>
    </row>
    <row r="26" spans="1:258" x14ac:dyDescent="0.25">
      <c r="F26" s="155" t="s">
        <v>368</v>
      </c>
      <c r="G26" s="156" t="s">
        <v>365</v>
      </c>
      <c r="H26" s="156" t="s">
        <v>366</v>
      </c>
      <c r="I26" s="157" t="s">
        <v>367</v>
      </c>
      <c r="J26" s="157"/>
      <c r="R26" s="103"/>
      <c r="T26" s="45"/>
      <c r="U26" s="43"/>
      <c r="V26" s="43"/>
      <c r="W26" s="46"/>
      <c r="X26" s="43"/>
      <c r="Y26" s="43"/>
      <c r="Z26" s="45"/>
      <c r="AA26" s="50"/>
    </row>
    <row r="27" spans="1:258" x14ac:dyDescent="0.25">
      <c r="E27" s="38"/>
      <c r="F27" s="155"/>
      <c r="G27" s="156"/>
      <c r="H27" s="156"/>
      <c r="I27" s="122" t="s">
        <v>215</v>
      </c>
      <c r="J27" s="122" t="s">
        <v>216</v>
      </c>
      <c r="T27" s="45"/>
      <c r="U27" s="43"/>
      <c r="V27" s="43"/>
      <c r="W27" s="46"/>
      <c r="X27" s="43"/>
      <c r="Y27" s="43"/>
      <c r="Z27" s="45"/>
      <c r="AA27" s="50"/>
      <c r="FP27" s="44">
        <f>1150.25-300</f>
        <v>850.25</v>
      </c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8"/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  <c r="HF27" s="38"/>
      <c r="HG27" s="38"/>
      <c r="HH27" s="38"/>
      <c r="HI27" s="38"/>
      <c r="HJ27" s="38"/>
      <c r="HK27" s="38"/>
      <c r="HL27" s="38"/>
      <c r="HM27" s="38"/>
      <c r="HN27" s="38"/>
      <c r="HO27" s="38"/>
      <c r="HP27" s="38"/>
      <c r="HQ27" s="38"/>
      <c r="HR27" s="38"/>
      <c r="HS27" s="38"/>
      <c r="HT27" s="38"/>
      <c r="HU27" s="38"/>
      <c r="HV27" s="38"/>
      <c r="HW27" s="38"/>
      <c r="HX27" s="38"/>
      <c r="HY27" s="38"/>
      <c r="HZ27" s="38"/>
      <c r="IA27" s="38"/>
      <c r="IB27" s="38"/>
      <c r="IC27" s="38"/>
      <c r="ID27" s="38"/>
      <c r="IE27" s="38"/>
      <c r="IF27" s="38"/>
      <c r="IG27" s="38"/>
      <c r="IH27" s="38"/>
      <c r="II27" s="38"/>
      <c r="IJ27" s="38"/>
      <c r="IK27" s="38"/>
      <c r="IL27" s="38"/>
      <c r="IM27" s="38"/>
      <c r="IN27" s="38"/>
    </row>
    <row r="28" spans="1:258" ht="45" x14ac:dyDescent="0.25">
      <c r="E28" s="38"/>
      <c r="F28" s="35" t="s">
        <v>217</v>
      </c>
      <c r="G28" s="31">
        <v>1010101000</v>
      </c>
      <c r="H28" s="31"/>
      <c r="I28" s="64">
        <f>IFERROR(VLOOKUP(G28,CONTROL!C7:E253,3,FALSE),0)</f>
        <v>0</v>
      </c>
      <c r="J28" s="64">
        <f>IFERROR(VLOOKUP(G28,CONTROL!C7:F253,4,FALSE),0)</f>
        <v>0</v>
      </c>
      <c r="K28" s="117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38"/>
      <c r="HT28" s="38"/>
      <c r="HU28" s="38"/>
      <c r="HV28" s="38"/>
      <c r="HW28" s="38"/>
      <c r="HX28" s="38"/>
      <c r="HY28" s="38"/>
      <c r="HZ28" s="38"/>
      <c r="IA28" s="38"/>
      <c r="IB28" s="38"/>
      <c r="IC28" s="38"/>
      <c r="ID28" s="38"/>
      <c r="IE28" s="38"/>
      <c r="IF28" s="38"/>
      <c r="IG28" s="38"/>
      <c r="IH28" s="38"/>
      <c r="II28" s="38"/>
      <c r="IJ28" s="38"/>
      <c r="IK28" s="38"/>
      <c r="IL28" s="38"/>
      <c r="IM28" s="38"/>
      <c r="IN28" s="38"/>
      <c r="IW28" s="114"/>
    </row>
    <row r="29" spans="1:258" ht="30" x14ac:dyDescent="0.25">
      <c r="E29" s="38"/>
      <c r="F29" s="35" t="s">
        <v>87</v>
      </c>
      <c r="G29" s="31">
        <v>1990102000</v>
      </c>
      <c r="H29" s="31"/>
      <c r="I29" s="64">
        <f>IFERROR(VLOOKUP(G29,CONTROL!C8:E254,3,FALSE),0)</f>
        <v>0</v>
      </c>
      <c r="J29" s="64">
        <f>IFERROR(VLOOKUP(G29,CONTROL!C8:F254,4,FALSE),0)</f>
        <v>0</v>
      </c>
      <c r="K29" s="117"/>
      <c r="FM29" s="44">
        <f>115+10</f>
        <v>125</v>
      </c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38"/>
      <c r="HT29" s="38"/>
      <c r="HU29" s="38"/>
      <c r="HV29" s="38"/>
      <c r="HW29" s="38"/>
      <c r="HX29" s="38"/>
      <c r="HY29" s="38"/>
      <c r="HZ29" s="38"/>
      <c r="IA29" s="38"/>
      <c r="IB29" s="38"/>
      <c r="IC29" s="38"/>
      <c r="ID29" s="38"/>
      <c r="IE29" s="38"/>
      <c r="IF29" s="38"/>
      <c r="IG29" s="38"/>
      <c r="IH29" s="38"/>
      <c r="II29" s="38"/>
      <c r="IJ29" s="38"/>
      <c r="IK29" s="38"/>
      <c r="IL29" s="38"/>
      <c r="IM29" s="38"/>
      <c r="IN29" s="38"/>
    </row>
    <row r="30" spans="1:258" ht="60" x14ac:dyDescent="0.25">
      <c r="E30" s="38"/>
      <c r="F30" s="35" t="s">
        <v>314</v>
      </c>
      <c r="G30" s="31">
        <v>1990103000</v>
      </c>
      <c r="H30" s="31"/>
      <c r="I30" s="64">
        <f>IFERROR(VLOOKUP(G30,CONTROL!C9:E255,3,FALSE),0)</f>
        <v>462815.9</v>
      </c>
      <c r="J30" s="64">
        <f>IFERROR(VLOOKUP(G30,CONTROL!C9:F255,4,FALSE),0)</f>
        <v>0</v>
      </c>
      <c r="K30" s="117"/>
      <c r="CA30" s="44">
        <f>26+9</f>
        <v>35</v>
      </c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</row>
    <row r="31" spans="1:258" ht="30" x14ac:dyDescent="0.25">
      <c r="E31" s="38"/>
      <c r="F31" s="35" t="s">
        <v>32</v>
      </c>
      <c r="G31" s="31">
        <v>1010102000</v>
      </c>
      <c r="H31" s="31"/>
      <c r="I31" s="64">
        <f>IFERROR(VLOOKUP(G31,CONTROL!C10:E256,3,FALSE),0)</f>
        <v>0</v>
      </c>
      <c r="J31" s="64">
        <f>IFERROR(VLOOKUP(G31,CONTROL!C10:F256,4,FALSE),0)</f>
        <v>0</v>
      </c>
      <c r="K31" s="117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8"/>
      <c r="GS31" s="38"/>
      <c r="GT31" s="38"/>
      <c r="GU31" s="38"/>
      <c r="GV31" s="38"/>
      <c r="GW31" s="38"/>
      <c r="GX31" s="38"/>
      <c r="GY31" s="38"/>
      <c r="GZ31" s="38"/>
      <c r="HA31" s="38"/>
      <c r="HB31" s="38"/>
      <c r="HC31" s="38"/>
      <c r="HD31" s="38"/>
      <c r="HE31" s="38"/>
      <c r="HF31" s="38"/>
      <c r="HG31" s="38"/>
      <c r="HH31" s="38"/>
      <c r="HI31" s="38"/>
      <c r="HJ31" s="38"/>
      <c r="HK31" s="38"/>
      <c r="HL31" s="38"/>
      <c r="HM31" s="38"/>
      <c r="HN31" s="38"/>
      <c r="HO31" s="38"/>
      <c r="HP31" s="38"/>
      <c r="HQ31" s="38"/>
      <c r="HR31" s="38"/>
      <c r="HS31" s="38"/>
      <c r="HT31" s="38"/>
      <c r="HU31" s="38"/>
      <c r="HV31" s="38"/>
      <c r="HW31" s="38"/>
      <c r="HX31" s="38"/>
      <c r="HY31" s="38"/>
      <c r="HZ31" s="38"/>
      <c r="IA31" s="38"/>
      <c r="IB31" s="38"/>
      <c r="IC31" s="38"/>
      <c r="ID31" s="38"/>
      <c r="IE31" s="38"/>
      <c r="IF31" s="38"/>
      <c r="IG31" s="38"/>
      <c r="IH31" s="38"/>
      <c r="II31" s="38"/>
      <c r="IJ31" s="38"/>
      <c r="IK31" s="38"/>
      <c r="IL31" s="38"/>
      <c r="IM31" s="38"/>
      <c r="IN31" s="38"/>
    </row>
    <row r="32" spans="1:258" ht="90" x14ac:dyDescent="0.25">
      <c r="A32" s="38"/>
      <c r="B32" s="38"/>
      <c r="F32" s="120" t="s">
        <v>219</v>
      </c>
      <c r="G32" s="31">
        <v>1010404000</v>
      </c>
      <c r="H32" s="31"/>
      <c r="I32" s="64">
        <f>IFERROR(VLOOKUP(G32,CONTROL!C11:E257,3,FALSE),0)</f>
        <v>0</v>
      </c>
      <c r="J32" s="64">
        <f>IFERROR(VLOOKUP(G32,CONTROL!C11:F257,4,FALSE),0)</f>
        <v>0</v>
      </c>
      <c r="K32" s="117"/>
      <c r="M32" s="97"/>
      <c r="N32" s="97"/>
      <c r="O32" s="44"/>
      <c r="Q32" s="38"/>
      <c r="BA32" s="44">
        <f>900/195</f>
        <v>4.615384615384615</v>
      </c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</row>
    <row r="33" spans="1:258" ht="75" x14ac:dyDescent="0.25">
      <c r="A33" s="38"/>
      <c r="B33" s="38"/>
      <c r="F33" s="120" t="s">
        <v>240</v>
      </c>
      <c r="G33" s="31">
        <v>1010202016</v>
      </c>
      <c r="H33" s="31"/>
      <c r="I33" s="64">
        <f>IFERROR(VLOOKUP(G33,CONTROL!C12:E258,3,FALSE),0)</f>
        <v>0</v>
      </c>
      <c r="J33" s="64">
        <f>IFERROR(VLOOKUP(G33,CONTROL!C12:F258,4,FALSE),0)</f>
        <v>735949.66</v>
      </c>
      <c r="K33" s="117"/>
      <c r="M33" s="97"/>
      <c r="N33" s="97"/>
      <c r="O33" s="44"/>
      <c r="Q33" s="38"/>
      <c r="R33" s="103"/>
      <c r="FQ33" s="38"/>
      <c r="FR33" s="38"/>
      <c r="FS33" s="38"/>
      <c r="FT33" s="38"/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>
        <f>122/2.2</f>
        <v>55.454545454545453</v>
      </c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</row>
    <row r="34" spans="1:258" ht="75" x14ac:dyDescent="0.25">
      <c r="A34" s="38"/>
      <c r="B34" s="48"/>
      <c r="F34" s="120" t="s">
        <v>241</v>
      </c>
      <c r="G34" s="31">
        <v>1010202024</v>
      </c>
      <c r="H34" s="31"/>
      <c r="I34" s="64">
        <f>IFERROR(VLOOKUP(G34,CONTROL!C13:E259,3,FALSE),0)</f>
        <v>0</v>
      </c>
      <c r="J34" s="64">
        <f>IFERROR(VLOOKUP(G34,CONTROL!C13:F259,4,FALSE),0)</f>
        <v>0</v>
      </c>
      <c r="K34" s="117"/>
      <c r="O34" s="44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X34" s="115"/>
    </row>
    <row r="35" spans="1:258" ht="90" x14ac:dyDescent="0.25">
      <c r="F35" s="120" t="s">
        <v>242</v>
      </c>
      <c r="G35" s="31">
        <v>1010202030</v>
      </c>
      <c r="H35" s="31"/>
      <c r="I35" s="64">
        <f>IFERROR(VLOOKUP(G35,CONTROL!C14:E260,3,FALSE),0)</f>
        <v>0</v>
      </c>
      <c r="J35" s="64">
        <f>IFERROR(VLOOKUP(G35,CONTROL!C14:F260,4,FALSE),0)</f>
        <v>0</v>
      </c>
      <c r="K35" s="117"/>
      <c r="O35" s="44"/>
      <c r="T35" s="66"/>
      <c r="U35" s="45"/>
      <c r="V35" s="43"/>
      <c r="W35" s="43"/>
      <c r="X35" s="46"/>
      <c r="Y35" s="43"/>
      <c r="Z35" s="43"/>
      <c r="AA35" s="50"/>
      <c r="FC35" s="44">
        <f>480+89+1435.25</f>
        <v>2004.25</v>
      </c>
      <c r="IJ35" s="38"/>
      <c r="IW35" s="116"/>
      <c r="IX35" s="115"/>
    </row>
    <row r="36" spans="1:258" ht="30" x14ac:dyDescent="0.25">
      <c r="A36" s="38"/>
      <c r="B36" s="48"/>
      <c r="F36" s="120" t="s">
        <v>36</v>
      </c>
      <c r="G36" s="31">
        <v>1030101000</v>
      </c>
      <c r="H36" s="31"/>
      <c r="I36" s="64">
        <f>IFERROR(VLOOKUP(G36,CONTROL!C15:E261,3,FALSE),0)</f>
        <v>0</v>
      </c>
      <c r="J36" s="64">
        <f>IFERROR(VLOOKUP(G36,CONTROL!C15:F261,4,FALSE),0)</f>
        <v>0</v>
      </c>
      <c r="K36" s="117"/>
      <c r="O36" s="44"/>
      <c r="Q36" s="90"/>
      <c r="T36" s="45"/>
      <c r="U36" s="43"/>
      <c r="V36" s="43"/>
      <c r="W36" s="46"/>
      <c r="X36" s="43"/>
      <c r="Y36" s="43"/>
      <c r="Z36" s="45"/>
      <c r="AA36" s="50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109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X36" s="113"/>
    </row>
    <row r="37" spans="1:258" ht="45" x14ac:dyDescent="0.25">
      <c r="F37" s="120" t="s">
        <v>42</v>
      </c>
      <c r="G37" s="31">
        <v>1030501000</v>
      </c>
      <c r="H37" s="31"/>
      <c r="I37" s="64">
        <f>IFERROR(VLOOKUP(G37,CONTROL!C16:E262,3,FALSE),0)</f>
        <v>0</v>
      </c>
      <c r="J37" s="64">
        <f>IFERROR(VLOOKUP(G37,CONTROL!C16:F262,4,FALSE),0)</f>
        <v>0</v>
      </c>
      <c r="K37" s="117"/>
      <c r="O37" s="44"/>
      <c r="Q37" s="90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109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</row>
    <row r="38" spans="1:258" ht="45" x14ac:dyDescent="0.25">
      <c r="A38" s="38"/>
      <c r="B38" s="48"/>
      <c r="F38" s="120" t="s">
        <v>43</v>
      </c>
      <c r="G38" s="31">
        <v>1039902000</v>
      </c>
      <c r="H38" s="31"/>
      <c r="I38" s="64">
        <f>IFERROR(VLOOKUP(G38,CONTROL!C17:E263,3,FALSE),0)</f>
        <v>0</v>
      </c>
      <c r="J38" s="64">
        <f>IFERROR(VLOOKUP(G38,CONTROL!C17:F263,4,FALSE),0)</f>
        <v>0</v>
      </c>
      <c r="K38" s="117"/>
      <c r="O38" s="117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109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</row>
    <row r="39" spans="1:258" ht="45" x14ac:dyDescent="0.25">
      <c r="F39" s="120" t="s">
        <v>37</v>
      </c>
      <c r="G39" s="31">
        <v>1030199000</v>
      </c>
      <c r="H39" s="31"/>
      <c r="I39" s="64">
        <f>IFERROR(VLOOKUP(G39,CONTROL!C18:E264,3,FALSE),0)</f>
        <v>0</v>
      </c>
      <c r="J39" s="64">
        <f>IFERROR(VLOOKUP(G39,CONTROL!C18:F264,4,FALSE),0)</f>
        <v>0</v>
      </c>
      <c r="K39" s="117"/>
      <c r="O39" s="44"/>
    </row>
    <row r="40" spans="1:258" ht="75" x14ac:dyDescent="0.25">
      <c r="F40" s="120" t="s">
        <v>33</v>
      </c>
      <c r="G40" s="31">
        <v>1010401000</v>
      </c>
      <c r="H40" s="31"/>
      <c r="I40" s="64">
        <f>IFERROR(VLOOKUP(G40,CONTROL!C19:E265,3,FALSE),0)</f>
        <v>0</v>
      </c>
      <c r="J40" s="64">
        <f>IFERROR(VLOOKUP(G40,CONTROL!C19:F265,4,FALSE),0)</f>
        <v>0</v>
      </c>
      <c r="K40" s="117"/>
      <c r="O40" s="44"/>
      <c r="IX40" s="113"/>
    </row>
    <row r="41" spans="1:258" ht="75" x14ac:dyDescent="0.25">
      <c r="F41" s="120" t="s">
        <v>218</v>
      </c>
      <c r="G41" s="31">
        <v>1010403000</v>
      </c>
      <c r="H41" s="31"/>
      <c r="I41" s="64">
        <f>IFERROR(VLOOKUP(G41,CONTROL!C20:E266,3,FALSE),0)</f>
        <v>0</v>
      </c>
      <c r="J41" s="64">
        <f>IFERROR(VLOOKUP(G41,CONTROL!C20:F266,4,FALSE),0)</f>
        <v>0</v>
      </c>
      <c r="K41" s="117"/>
      <c r="O41" s="117"/>
    </row>
    <row r="42" spans="1:258" ht="30" x14ac:dyDescent="0.25">
      <c r="F42" s="120" t="s">
        <v>220</v>
      </c>
      <c r="G42" s="31">
        <v>1010406000</v>
      </c>
      <c r="H42" s="31"/>
      <c r="I42" s="64">
        <f>IFERROR(VLOOKUP(G42,CONTROL!C21:E267,3,FALSE),0)</f>
        <v>0</v>
      </c>
      <c r="J42" s="64">
        <f>IFERROR(VLOOKUP(G42,CONTROL!C21:F267,4,FALSE),0)</f>
        <v>0</v>
      </c>
      <c r="K42" s="117"/>
      <c r="O42" s="117"/>
      <c r="IW42" s="42"/>
      <c r="IX42" s="113"/>
    </row>
    <row r="43" spans="1:258" ht="45" x14ac:dyDescent="0.25">
      <c r="F43" s="120" t="s">
        <v>221</v>
      </c>
      <c r="G43" s="31">
        <v>1010407000</v>
      </c>
      <c r="H43" s="31"/>
      <c r="I43" s="64">
        <f>IFERROR(VLOOKUP(G43,CONTROL!C22:E268,3,FALSE),0)</f>
        <v>0</v>
      </c>
      <c r="J43" s="64">
        <f>IFERROR(VLOOKUP(G43,CONTROL!C22:F268,4,FALSE),0)</f>
        <v>0</v>
      </c>
      <c r="K43" s="117"/>
      <c r="O43" s="117"/>
      <c r="GK43" s="103"/>
    </row>
    <row r="44" spans="1:258" ht="60" x14ac:dyDescent="0.25">
      <c r="A44" s="38"/>
      <c r="B44" s="38"/>
      <c r="C44" s="38"/>
      <c r="D44" s="38"/>
      <c r="E44" s="38"/>
      <c r="F44" s="35" t="s">
        <v>296</v>
      </c>
      <c r="G44" s="31">
        <v>1010409000</v>
      </c>
      <c r="H44" s="34"/>
      <c r="I44" s="64">
        <f>IFERROR(VLOOKUP(G44,CONTROL!C23:E269,3,FALSE),0)</f>
        <v>0</v>
      </c>
      <c r="J44" s="64">
        <f>IFERROR(VLOOKUP(G44,CONTROL!C23:F269,4,FALSE),0)</f>
        <v>0</v>
      </c>
      <c r="K44" s="117"/>
      <c r="M44" s="9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109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109"/>
      <c r="IK44" s="38"/>
      <c r="IL44" s="38"/>
      <c r="IM44" s="38"/>
      <c r="IN44" s="38"/>
    </row>
    <row r="45" spans="1:258" ht="75" x14ac:dyDescent="0.25">
      <c r="A45" s="38"/>
      <c r="B45" s="38"/>
      <c r="C45" s="38"/>
      <c r="D45" s="38"/>
      <c r="E45" s="38"/>
      <c r="F45" s="35" t="s">
        <v>360</v>
      </c>
      <c r="G45" s="31">
        <v>1010408000</v>
      </c>
      <c r="H45" s="34"/>
      <c r="I45" s="64">
        <f>IFERROR(VLOOKUP(G45,CONTROL!C24:E270,3,FALSE),0)</f>
        <v>0</v>
      </c>
      <c r="J45" s="64">
        <f>IFERROR(VLOOKUP(G45,CONTROL!C24:F270,4,FALSE),0)</f>
        <v>0</v>
      </c>
      <c r="K45" s="117"/>
      <c r="Q45" s="90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109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38"/>
      <c r="IK45" s="38"/>
      <c r="IL45" s="38"/>
      <c r="IM45" s="38"/>
      <c r="IN45" s="38"/>
    </row>
    <row r="46" spans="1:258" ht="30" x14ac:dyDescent="0.25">
      <c r="A46" s="38"/>
      <c r="B46" s="38"/>
      <c r="C46" s="38"/>
      <c r="D46" s="38"/>
      <c r="E46" s="38"/>
      <c r="F46" s="35" t="s">
        <v>38</v>
      </c>
      <c r="G46" s="31">
        <v>1030301000</v>
      </c>
      <c r="H46" s="34"/>
      <c r="I46" s="64">
        <f>IFERROR(VLOOKUP(G46,CONTROL!C25:E271,3,FALSE),0)</f>
        <v>0</v>
      </c>
      <c r="J46" s="64">
        <f>IFERROR(VLOOKUP(G46,CONTROL!C25:F271,4,FALSE),0)</f>
        <v>0</v>
      </c>
      <c r="K46" s="117"/>
      <c r="Q46" s="93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109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  <c r="IK46" s="38"/>
      <c r="IL46" s="38"/>
      <c r="IM46" s="38"/>
      <c r="IN46" s="38"/>
    </row>
    <row r="47" spans="1:258" ht="30" x14ac:dyDescent="0.25">
      <c r="F47" s="120" t="s">
        <v>39</v>
      </c>
      <c r="G47" s="31">
        <v>1030302000</v>
      </c>
      <c r="H47" s="31"/>
      <c r="I47" s="64">
        <f>IFERROR(VLOOKUP(G47,CONTROL!C26:E272,3,FALSE),0)</f>
        <v>0</v>
      </c>
      <c r="J47" s="64">
        <f>IFERROR(VLOOKUP(G47,CONTROL!C26:F272,4,FALSE),0)</f>
        <v>0</v>
      </c>
      <c r="K47" s="117"/>
    </row>
    <row r="48" spans="1:258" ht="30" x14ac:dyDescent="0.25">
      <c r="F48" s="120" t="s">
        <v>40</v>
      </c>
      <c r="G48" s="31">
        <v>1030303000</v>
      </c>
      <c r="H48" s="31"/>
      <c r="I48" s="64">
        <f>IFERROR(VLOOKUP(G48,CONTROL!C27:E273,3,FALSE),0)</f>
        <v>0</v>
      </c>
      <c r="J48" s="64">
        <f>IFERROR(VLOOKUP(G48,CONTROL!C27:F273,4,FALSE),0)</f>
        <v>0</v>
      </c>
      <c r="K48" s="117"/>
    </row>
    <row r="49" spans="6:11" ht="30" x14ac:dyDescent="0.25">
      <c r="F49" s="120" t="s">
        <v>44</v>
      </c>
      <c r="G49" s="31">
        <v>1039903000</v>
      </c>
      <c r="H49" s="31"/>
      <c r="I49" s="64">
        <f>IFERROR(VLOOKUP(G49,CONTROL!C28:E274,3,FALSE),0)</f>
        <v>0</v>
      </c>
      <c r="J49" s="64">
        <f>IFERROR(VLOOKUP(G49,CONTROL!C28:F274,4,FALSE),0)</f>
        <v>0</v>
      </c>
      <c r="K49" s="117"/>
    </row>
    <row r="50" spans="6:11" ht="30" x14ac:dyDescent="0.25">
      <c r="F50" s="120" t="s">
        <v>41</v>
      </c>
      <c r="G50" s="31">
        <v>1030405000</v>
      </c>
      <c r="H50" s="31"/>
      <c r="I50" s="64">
        <f>IFERROR(VLOOKUP(G50,CONTROL!C29:E275,3,FALSE),0)</f>
        <v>0</v>
      </c>
      <c r="J50" s="64">
        <f>IFERROR(VLOOKUP(G50,CONTROL!C29:F275,4,FALSE),0)</f>
        <v>0</v>
      </c>
      <c r="K50" s="117"/>
    </row>
    <row r="51" spans="6:11" ht="45" x14ac:dyDescent="0.25">
      <c r="F51" s="120" t="s">
        <v>24</v>
      </c>
      <c r="G51" s="31">
        <v>1990104000</v>
      </c>
      <c r="H51" s="31"/>
      <c r="I51" s="64">
        <f>IFERROR(VLOOKUP(G51,CONTROL!C30:E276,3,FALSE),0)</f>
        <v>0</v>
      </c>
      <c r="J51" s="64">
        <f>IFERROR(VLOOKUP(G51,CONTROL!C30:F276,4,FALSE),0)</f>
        <v>0</v>
      </c>
      <c r="K51" s="117"/>
    </row>
    <row r="52" spans="6:11" ht="30" x14ac:dyDescent="0.25">
      <c r="F52" s="120" t="s">
        <v>45</v>
      </c>
      <c r="G52" s="31">
        <v>1039999000</v>
      </c>
      <c r="H52" s="31"/>
      <c r="I52" s="64">
        <f>IFERROR(VLOOKUP(G52,CONTROL!C31:E277,3,FALSE),0)</f>
        <v>0</v>
      </c>
      <c r="J52" s="64">
        <f>IFERROR(VLOOKUP(G52,CONTROL!C31:F277,4,FALSE),0)</f>
        <v>0</v>
      </c>
      <c r="K52" s="117"/>
    </row>
    <row r="53" spans="6:11" ht="60" x14ac:dyDescent="0.25">
      <c r="F53" s="120" t="s">
        <v>316</v>
      </c>
      <c r="G53" s="31">
        <v>1040299000</v>
      </c>
      <c r="H53" s="31"/>
      <c r="I53" s="64">
        <f>IFERROR(VLOOKUP(G53,CONTROL!C32:E278,3,FALSE),0)</f>
        <v>0</v>
      </c>
      <c r="J53" s="64">
        <f>IFERROR(VLOOKUP(G53,CONTROL!C32:F278,4,FALSE),0)</f>
        <v>0</v>
      </c>
      <c r="K53" s="117"/>
    </row>
    <row r="54" spans="6:11" ht="45" x14ac:dyDescent="0.25">
      <c r="F54" s="120" t="s">
        <v>46</v>
      </c>
      <c r="G54" s="31">
        <v>1040202000</v>
      </c>
      <c r="H54" s="31"/>
      <c r="I54" s="64">
        <f>IFERROR(VLOOKUP(G54,CONTROL!C33:E279,3,FALSE),0)</f>
        <v>0</v>
      </c>
      <c r="J54" s="64">
        <f>IFERROR(VLOOKUP(G54,CONTROL!C33:F279,4,FALSE),0)</f>
        <v>0</v>
      </c>
      <c r="K54" s="117"/>
    </row>
    <row r="55" spans="6:11" ht="45" x14ac:dyDescent="0.25">
      <c r="F55" s="120" t="s">
        <v>47</v>
      </c>
      <c r="G55" s="31">
        <v>1040401000</v>
      </c>
      <c r="H55" s="31"/>
      <c r="I55" s="64">
        <f>IFERROR(VLOOKUP(G55,CONTROL!C35:E280,3,FALSE),0)</f>
        <v>0</v>
      </c>
      <c r="J55" s="64">
        <f>IFERROR(VLOOKUP(G55,CONTROL!C35:F280,4,FALSE),0)</f>
        <v>0</v>
      </c>
      <c r="K55" s="117"/>
    </row>
    <row r="56" spans="6:11" ht="45" x14ac:dyDescent="0.25">
      <c r="F56" s="120" t="s">
        <v>48</v>
      </c>
      <c r="G56" s="31">
        <v>1040405000</v>
      </c>
      <c r="H56" s="31"/>
      <c r="I56" s="64">
        <f>IFERROR(VLOOKUP(G56,CONTROL!C36:E281,3,FALSE),0)</f>
        <v>0</v>
      </c>
      <c r="J56" s="64">
        <f>IFERROR(VLOOKUP(G56,CONTROL!C36:F281,4,FALSE),0)</f>
        <v>0</v>
      </c>
      <c r="K56" s="117"/>
    </row>
    <row r="57" spans="6:11" ht="45" x14ac:dyDescent="0.25">
      <c r="F57" s="120" t="s">
        <v>49</v>
      </c>
      <c r="G57" s="31">
        <v>1040406000</v>
      </c>
      <c r="H57" s="31"/>
      <c r="I57" s="64">
        <f>IFERROR(VLOOKUP(G57,CONTROL!C37:E282,3,FALSE),0)</f>
        <v>0</v>
      </c>
      <c r="J57" s="64">
        <f>IFERROR(VLOOKUP(G57,CONTROL!C37:F282,4,FALSE),0)</f>
        <v>0</v>
      </c>
      <c r="K57" s="117"/>
    </row>
    <row r="58" spans="6:11" ht="75" x14ac:dyDescent="0.25">
      <c r="F58" s="120" t="s">
        <v>355</v>
      </c>
      <c r="G58" s="31">
        <v>1040407000</v>
      </c>
      <c r="H58" s="31"/>
      <c r="I58" s="64">
        <f>IFERROR(VLOOKUP(G58,CONTROL!C38:E283,3,FALSE),0)</f>
        <v>0</v>
      </c>
      <c r="J58" s="64">
        <f>IFERROR(VLOOKUP(G58,CONTROL!C38:F283,4,FALSE),0)</f>
        <v>0</v>
      </c>
      <c r="K58" s="117"/>
    </row>
    <row r="59" spans="6:11" ht="45" x14ac:dyDescent="0.25">
      <c r="F59" s="120" t="s">
        <v>317</v>
      </c>
      <c r="G59" s="31">
        <v>1040408000</v>
      </c>
      <c r="H59" s="31"/>
      <c r="I59" s="64">
        <f>IFERROR(VLOOKUP(G59,CONTROL!C39:E284,3,FALSE),0)</f>
        <v>0</v>
      </c>
      <c r="J59" s="64">
        <f>IFERROR(VLOOKUP(G59,CONTROL!C39:F284,4,FALSE),0)</f>
        <v>0</v>
      </c>
      <c r="K59" s="117"/>
    </row>
    <row r="60" spans="6:11" ht="45" x14ac:dyDescent="0.25">
      <c r="F60" s="120" t="s">
        <v>52</v>
      </c>
      <c r="G60" s="31">
        <v>1040499000</v>
      </c>
      <c r="H60" s="31"/>
      <c r="I60" s="64">
        <f>IFERROR(VLOOKUP(G60,CONTROL!C40:E285,3,FALSE),0)</f>
        <v>0</v>
      </c>
      <c r="J60" s="64">
        <f>IFERROR(VLOOKUP(G60,CONTROL!C40:F285,4,FALSE),0)</f>
        <v>0</v>
      </c>
      <c r="K60" s="117"/>
    </row>
    <row r="61" spans="6:11" ht="45" x14ac:dyDescent="0.25">
      <c r="F61" s="120" t="s">
        <v>51</v>
      </c>
      <c r="G61" s="31">
        <v>1040413000</v>
      </c>
      <c r="H61" s="31"/>
      <c r="I61" s="64">
        <f>IFERROR(VLOOKUP(G61,CONTROL!C41:E286,3,FALSE),0)</f>
        <v>0</v>
      </c>
      <c r="J61" s="64">
        <f>IFERROR(VLOOKUP(G61,CONTROL!C41:F286,4,FALSE),0)</f>
        <v>0</v>
      </c>
      <c r="K61" s="117"/>
    </row>
    <row r="62" spans="6:11" ht="45" x14ac:dyDescent="0.25">
      <c r="F62" s="120" t="s">
        <v>53</v>
      </c>
      <c r="G62" s="31">
        <v>1040501000</v>
      </c>
      <c r="H62" s="31"/>
      <c r="I62" s="64">
        <f>IFERROR(VLOOKUP(G62,CONTROL!C42:E287,3,FALSE),0)</f>
        <v>0</v>
      </c>
      <c r="J62" s="64">
        <f>IFERROR(VLOOKUP(G62,CONTROL!C42:F287,4,FALSE),0)</f>
        <v>0</v>
      </c>
      <c r="K62" s="117"/>
    </row>
    <row r="63" spans="6:11" ht="60" x14ac:dyDescent="0.25">
      <c r="F63" s="120" t="s">
        <v>54</v>
      </c>
      <c r="G63" s="31">
        <v>1040502000</v>
      </c>
      <c r="H63" s="31"/>
      <c r="I63" s="64">
        <f>IFERROR(VLOOKUP(G63,CONTROL!C43:E288,3,FALSE),0)</f>
        <v>0</v>
      </c>
      <c r="J63" s="64">
        <f>IFERROR(VLOOKUP(G63,CONTROL!C43:F288,4,FALSE),0)</f>
        <v>0</v>
      </c>
      <c r="K63" s="117"/>
    </row>
    <row r="64" spans="6:11" ht="105" x14ac:dyDescent="0.25">
      <c r="F64" s="120" t="s">
        <v>222</v>
      </c>
      <c r="G64" s="31">
        <v>1040503000</v>
      </c>
      <c r="H64" s="31"/>
      <c r="I64" s="64">
        <f>IFERROR(VLOOKUP(G64,CONTROL!C44:E289,3,FALSE),0)</f>
        <v>0</v>
      </c>
      <c r="J64" s="64">
        <f>IFERROR(VLOOKUP(G64,CONTROL!C44:F289,4,FALSE),0)</f>
        <v>0</v>
      </c>
      <c r="K64" s="117"/>
    </row>
    <row r="65" spans="6:11" ht="60" x14ac:dyDescent="0.25">
      <c r="F65" s="120" t="s">
        <v>57</v>
      </c>
      <c r="G65" s="31">
        <v>1040510000</v>
      </c>
      <c r="H65" s="31"/>
      <c r="I65" s="64">
        <f>IFERROR(VLOOKUP(G65,CONTROL!C45:E290,3,FALSE),0)</f>
        <v>0</v>
      </c>
      <c r="J65" s="64">
        <f>IFERROR(VLOOKUP(G65,CONTROL!C45:F290,4,FALSE),0)</f>
        <v>0</v>
      </c>
      <c r="K65" s="117"/>
    </row>
    <row r="66" spans="6:11" ht="60" x14ac:dyDescent="0.25">
      <c r="F66" s="120" t="s">
        <v>223</v>
      </c>
      <c r="G66" s="31">
        <v>1040512000</v>
      </c>
      <c r="H66" s="31"/>
      <c r="I66" s="64">
        <f>IFERROR(VLOOKUP(G66,CONTROL!C46:E291,3,FALSE),0)</f>
        <v>0</v>
      </c>
      <c r="J66" s="64">
        <f>IFERROR(VLOOKUP(G66,CONTROL!C46:F291,4,FALSE),0)</f>
        <v>0</v>
      </c>
      <c r="K66" s="117"/>
    </row>
    <row r="67" spans="6:11" ht="90" x14ac:dyDescent="0.25">
      <c r="F67" s="120" t="s">
        <v>58</v>
      </c>
      <c r="G67" s="31">
        <v>1040513000</v>
      </c>
      <c r="H67" s="31"/>
      <c r="I67" s="64">
        <f>IFERROR(VLOOKUP(G67,CONTROL!C47:E292,3,FALSE),0)</f>
        <v>0</v>
      </c>
      <c r="J67" s="64">
        <f>IFERROR(VLOOKUP(G67,CONTROL!C47:F292,4,FALSE),0)</f>
        <v>0</v>
      </c>
      <c r="K67" s="117"/>
    </row>
    <row r="68" spans="6:11" ht="90" x14ac:dyDescent="0.25">
      <c r="F68" s="120" t="s">
        <v>318</v>
      </c>
      <c r="G68" s="31">
        <v>1040599000</v>
      </c>
      <c r="H68" s="31"/>
      <c r="I68" s="64">
        <f>IFERROR(VLOOKUP(G68,CONTROL!C48:E293,3,FALSE),0)</f>
        <v>0</v>
      </c>
      <c r="J68" s="64">
        <f>IFERROR(VLOOKUP(G68,CONTROL!C48:F293,4,FALSE),0)</f>
        <v>0</v>
      </c>
      <c r="K68" s="117"/>
    </row>
    <row r="69" spans="6:11" ht="60" x14ac:dyDescent="0.25">
      <c r="F69" s="120" t="s">
        <v>22</v>
      </c>
      <c r="G69" s="31">
        <v>1040601000</v>
      </c>
      <c r="H69" s="31"/>
      <c r="I69" s="64">
        <f>IFERROR(VLOOKUP(G69,CONTROL!C49:E294,3,FALSE),0)</f>
        <v>0</v>
      </c>
      <c r="J69" s="64">
        <f>IFERROR(VLOOKUP(G69,CONTROL!C49:F294,4,FALSE),0)</f>
        <v>0</v>
      </c>
      <c r="K69" s="117"/>
    </row>
    <row r="70" spans="6:11" ht="75" x14ac:dyDescent="0.25">
      <c r="F70" s="120" t="s">
        <v>56</v>
      </c>
      <c r="G70" s="31">
        <v>1040507000</v>
      </c>
      <c r="H70" s="31"/>
      <c r="I70" s="64">
        <f>IFERROR(VLOOKUP(G70,CONTROL!C51:E295,3,FALSE),0)</f>
        <v>0</v>
      </c>
      <c r="J70" s="64">
        <f>IFERROR(VLOOKUP(G70,CONTROL!C51:F295,4,FALSE),0)</f>
        <v>0</v>
      </c>
      <c r="K70" s="117"/>
    </row>
    <row r="71" spans="6:11" ht="45" x14ac:dyDescent="0.25">
      <c r="F71" s="120" t="s">
        <v>231</v>
      </c>
      <c r="G71" s="31">
        <v>1990299000</v>
      </c>
      <c r="H71" s="31"/>
      <c r="I71" s="64">
        <f>IFERROR(VLOOKUP(G71,CONTROL!C52:E296,3,FALSE),0)</f>
        <v>0</v>
      </c>
      <c r="J71" s="64">
        <f>IFERROR(VLOOKUP(G71,CONTROL!C52:F296,4,FALSE),0)</f>
        <v>0</v>
      </c>
      <c r="K71" s="117"/>
    </row>
    <row r="72" spans="6:11" ht="75" x14ac:dyDescent="0.25">
      <c r="F72" s="120" t="s">
        <v>35</v>
      </c>
      <c r="G72" s="31">
        <v>1020399000</v>
      </c>
      <c r="H72" s="31"/>
      <c r="I72" s="64">
        <f>IFERROR(VLOOKUP(G72,CONTROL!C53:E297,3,FALSE),0)</f>
        <v>0</v>
      </c>
      <c r="J72" s="64">
        <f>IFERROR(VLOOKUP(G72,CONTROL!C53:F297,4,FALSE),0)</f>
        <v>0</v>
      </c>
      <c r="K72" s="117"/>
    </row>
    <row r="73" spans="6:11" x14ac:dyDescent="0.25">
      <c r="F73" s="120" t="s">
        <v>61</v>
      </c>
      <c r="G73" s="31">
        <v>1060101000</v>
      </c>
      <c r="H73" s="31"/>
      <c r="I73" s="64">
        <f>IFERROR(VLOOKUP(G73,CONTROL!C54:E298,3,FALSE),0)</f>
        <v>0</v>
      </c>
      <c r="J73" s="64">
        <f>IFERROR(VLOOKUP(G73,CONTROL!C54:F298,4,FALSE),0)</f>
        <v>0</v>
      </c>
      <c r="K73" s="117"/>
    </row>
    <row r="74" spans="6:11" ht="45" x14ac:dyDescent="0.25">
      <c r="F74" s="120" t="s">
        <v>319</v>
      </c>
      <c r="G74" s="31">
        <v>1060299000</v>
      </c>
      <c r="H74" s="31"/>
      <c r="I74" s="64">
        <f>IFERROR(VLOOKUP(G74,CONTROL!C55:E299,3,FALSE),0)</f>
        <v>0</v>
      </c>
      <c r="J74" s="64">
        <f>IFERROR(VLOOKUP(G74,CONTROL!C55:F299,4,FALSE),0)</f>
        <v>0</v>
      </c>
      <c r="K74" s="117"/>
    </row>
    <row r="75" spans="6:11" x14ac:dyDescent="0.25">
      <c r="F75" s="120" t="s">
        <v>63</v>
      </c>
      <c r="G75" s="31">
        <v>1060401000</v>
      </c>
      <c r="H75" s="31"/>
      <c r="I75" s="64">
        <f>IFERROR(VLOOKUP(G75,CONTROL!C56:E300,3,FALSE),0)</f>
        <v>0</v>
      </c>
      <c r="J75" s="64">
        <f>IFERROR(VLOOKUP(G75,CONTROL!C56:F300,4,FALSE),0)</f>
        <v>0</v>
      </c>
      <c r="K75" s="117"/>
    </row>
    <row r="76" spans="6:11" ht="30" x14ac:dyDescent="0.25">
      <c r="F76" s="120" t="s">
        <v>65</v>
      </c>
      <c r="G76" s="31">
        <v>1060499000</v>
      </c>
      <c r="H76" s="31"/>
      <c r="I76" s="64">
        <f>IFERROR(VLOOKUP(G76,CONTROL!C57:E301,3,FALSE),0)</f>
        <v>0</v>
      </c>
      <c r="J76" s="64">
        <f>IFERROR(VLOOKUP(G76,CONTROL!C57:F301,4,FALSE),0)</f>
        <v>0</v>
      </c>
      <c r="K76" s="117"/>
    </row>
    <row r="77" spans="6:11" ht="30" x14ac:dyDescent="0.25">
      <c r="F77" s="120" t="s">
        <v>82</v>
      </c>
      <c r="G77" s="31">
        <v>1060701000</v>
      </c>
      <c r="H77" s="31"/>
      <c r="I77" s="64">
        <f>IFERROR(VLOOKUP(G77,CONTROL!C58:E302,3,FALSE),0)</f>
        <v>0</v>
      </c>
      <c r="J77" s="64">
        <f>IFERROR(VLOOKUP(G77,CONTROL!C58:F302,4,FALSE),0)</f>
        <v>0</v>
      </c>
      <c r="K77" s="117"/>
    </row>
    <row r="78" spans="6:11" x14ac:dyDescent="0.25">
      <c r="F78" s="120" t="s">
        <v>227</v>
      </c>
      <c r="G78" s="31">
        <v>1060702000</v>
      </c>
      <c r="H78" s="31"/>
      <c r="I78" s="64">
        <f>IFERROR(VLOOKUP(G78,CONTROL!C59:E303,3,FALSE),0)</f>
        <v>0</v>
      </c>
      <c r="J78" s="64">
        <f>IFERROR(VLOOKUP(G78,CONTROL!C59:F303,4,FALSE),0)</f>
        <v>0</v>
      </c>
      <c r="K78" s="117"/>
    </row>
    <row r="79" spans="6:11" ht="30" x14ac:dyDescent="0.25">
      <c r="F79" s="120" t="s">
        <v>67</v>
      </c>
      <c r="G79" s="31">
        <v>1060502000</v>
      </c>
      <c r="H79" s="31"/>
      <c r="I79" s="64">
        <f>IFERROR(VLOOKUP(G79,CONTROL!C60:E304,3,FALSE),0)</f>
        <v>0</v>
      </c>
      <c r="J79" s="64">
        <f>IFERROR(VLOOKUP(G79,CONTROL!C60:F304,4,FALSE),0)</f>
        <v>0</v>
      </c>
      <c r="K79" s="117"/>
    </row>
    <row r="80" spans="6:11" ht="90" x14ac:dyDescent="0.25">
      <c r="F80" s="120" t="s">
        <v>69</v>
      </c>
      <c r="G80" s="31">
        <v>1060503000</v>
      </c>
      <c r="H80" s="31"/>
      <c r="I80" s="64">
        <f>IFERROR(VLOOKUP(G80,CONTROL!C61:E305,3,FALSE),0)</f>
        <v>0</v>
      </c>
      <c r="J80" s="64">
        <f>IFERROR(VLOOKUP(G80,CONTROL!C61:F305,4,FALSE),0)</f>
        <v>0</v>
      </c>
      <c r="K80" s="117"/>
    </row>
    <row r="81" spans="6:11" ht="45" x14ac:dyDescent="0.25">
      <c r="F81" s="120" t="s">
        <v>71</v>
      </c>
      <c r="G81" s="31">
        <v>1060507000</v>
      </c>
      <c r="H81" s="31"/>
      <c r="I81" s="64">
        <f>IFERROR(VLOOKUP(G81,CONTROL!C62:E306,3,FALSE),0)</f>
        <v>0</v>
      </c>
      <c r="J81" s="64">
        <f>IFERROR(VLOOKUP(G81,CONTROL!C62:F306,4,FALSE),0)</f>
        <v>0</v>
      </c>
      <c r="K81" s="117"/>
    </row>
    <row r="82" spans="6:11" ht="60" x14ac:dyDescent="0.25">
      <c r="F82" s="120" t="s">
        <v>73</v>
      </c>
      <c r="G82" s="31">
        <v>1060509000</v>
      </c>
      <c r="H82" s="31"/>
      <c r="I82" s="64">
        <f>IFERROR(VLOOKUP(G82,CONTROL!C63:E307,3,FALSE),0)</f>
        <v>0</v>
      </c>
      <c r="J82" s="64">
        <f>IFERROR(VLOOKUP(G82,CONTROL!C63:F307,4,FALSE),0)</f>
        <v>0</v>
      </c>
      <c r="K82" s="117"/>
    </row>
    <row r="83" spans="6:11" ht="30" x14ac:dyDescent="0.25">
      <c r="F83" s="120" t="s">
        <v>75</v>
      </c>
      <c r="G83" s="31">
        <v>1060511000</v>
      </c>
      <c r="H83" s="31"/>
      <c r="I83" s="64">
        <f>IFERROR(VLOOKUP(G83,CONTROL!C64:E308,3,FALSE),0)</f>
        <v>0</v>
      </c>
      <c r="J83" s="64">
        <f>IFERROR(VLOOKUP(G83,CONTROL!C64:F308,4,FALSE),0)</f>
        <v>0</v>
      </c>
      <c r="K83" s="117"/>
    </row>
    <row r="84" spans="6:11" ht="30" x14ac:dyDescent="0.25">
      <c r="F84" s="120" t="s">
        <v>77</v>
      </c>
      <c r="G84" s="31">
        <v>1060513000</v>
      </c>
      <c r="H84" s="31"/>
      <c r="I84" s="64">
        <f>IFERROR(VLOOKUP(G84,CONTROL!C65:E309,3,FALSE),0)</f>
        <v>0</v>
      </c>
      <c r="J84" s="64">
        <f>IFERROR(VLOOKUP(G84,CONTROL!C65:F309,4,FALSE),0)</f>
        <v>0</v>
      </c>
      <c r="K84" s="117"/>
    </row>
    <row r="85" spans="6:11" ht="60" x14ac:dyDescent="0.25">
      <c r="F85" s="120" t="s">
        <v>224</v>
      </c>
      <c r="G85" s="31">
        <v>1060514000</v>
      </c>
      <c r="H85" s="31"/>
      <c r="I85" s="64">
        <f>IFERROR(VLOOKUP(G85,CONTROL!C66:E310,3,FALSE),0)</f>
        <v>0</v>
      </c>
      <c r="J85" s="64">
        <f>IFERROR(VLOOKUP(G85,CONTROL!C66:F310,4,FALSE),0)</f>
        <v>0</v>
      </c>
      <c r="K85" s="117"/>
    </row>
    <row r="86" spans="6:11" ht="45" x14ac:dyDescent="0.25">
      <c r="F86" s="120" t="s">
        <v>226</v>
      </c>
      <c r="G86" s="31">
        <v>1060599000</v>
      </c>
      <c r="H86" s="31"/>
      <c r="I86" s="64">
        <f>IFERROR(VLOOKUP(G86,CONTROL!C67:E311,3,FALSE),0)</f>
        <v>0</v>
      </c>
      <c r="J86" s="64">
        <f>IFERROR(VLOOKUP(G86,CONTROL!C67:F311,4,FALSE),0)</f>
        <v>0</v>
      </c>
      <c r="K86" s="117"/>
    </row>
    <row r="87" spans="6:11" ht="30" x14ac:dyDescent="0.25">
      <c r="F87" s="120" t="s">
        <v>80</v>
      </c>
      <c r="G87" s="31">
        <v>1060601000</v>
      </c>
      <c r="H87" s="31"/>
      <c r="I87" s="64">
        <f>IFERROR(VLOOKUP(G87,CONTROL!C68:E312,3,FALSE),0)</f>
        <v>0</v>
      </c>
      <c r="J87" s="64">
        <f>IFERROR(VLOOKUP(G87,CONTROL!C68:F312,4,FALSE),0)</f>
        <v>0</v>
      </c>
      <c r="K87" s="117"/>
    </row>
    <row r="88" spans="6:11" ht="60" x14ac:dyDescent="0.25">
      <c r="F88" s="120" t="s">
        <v>84</v>
      </c>
      <c r="G88" s="31">
        <v>1069999000</v>
      </c>
      <c r="H88" s="31"/>
      <c r="I88" s="64">
        <f>IFERROR(VLOOKUP(G88,CONTROL!C69:E313,3,FALSE),0)</f>
        <v>0</v>
      </c>
      <c r="J88" s="64">
        <f>IFERROR(VLOOKUP(G88,CONTROL!C69:F313,4,FALSE),0)</f>
        <v>0</v>
      </c>
      <c r="K88" s="117"/>
    </row>
    <row r="89" spans="6:11" ht="30" x14ac:dyDescent="0.25">
      <c r="F89" s="120" t="s">
        <v>86</v>
      </c>
      <c r="G89" s="31">
        <v>1080102000</v>
      </c>
      <c r="H89" s="31"/>
      <c r="I89" s="64">
        <f>IFERROR(VLOOKUP(G89,CONTROL!C70:E314,3,FALSE),0)</f>
        <v>0</v>
      </c>
      <c r="J89" s="64">
        <f>IFERROR(VLOOKUP(G89,CONTROL!C70:F314,4,FALSE),0)</f>
        <v>0</v>
      </c>
      <c r="K89" s="117"/>
    </row>
    <row r="90" spans="6:11" ht="30" x14ac:dyDescent="0.25">
      <c r="F90" s="120" t="s">
        <v>25</v>
      </c>
      <c r="G90" s="31">
        <v>1990201000</v>
      </c>
      <c r="H90" s="31"/>
      <c r="I90" s="64">
        <f>IFERROR(VLOOKUP(G90,CONTROL!C71:E315,3,FALSE),0)</f>
        <v>0</v>
      </c>
      <c r="J90" s="64">
        <f>IFERROR(VLOOKUP(G90,CONTROL!C71:F315,4,FALSE),0)</f>
        <v>0</v>
      </c>
      <c r="K90" s="117"/>
    </row>
    <row r="91" spans="6:11" ht="30" x14ac:dyDescent="0.25">
      <c r="F91" s="120" t="s">
        <v>92</v>
      </c>
      <c r="G91" s="31">
        <v>1990202000</v>
      </c>
      <c r="H91" s="31"/>
      <c r="I91" s="64">
        <f>IFERROR(VLOOKUP(G91,CONTROL!C72:E316,3,FALSE),0)</f>
        <v>0</v>
      </c>
      <c r="J91" s="64">
        <f>IFERROR(VLOOKUP(G91,CONTROL!C72:F316,4,FALSE),0)</f>
        <v>0</v>
      </c>
      <c r="K91" s="117"/>
    </row>
    <row r="92" spans="6:11" ht="30" x14ac:dyDescent="0.25">
      <c r="F92" s="120" t="s">
        <v>93</v>
      </c>
      <c r="G92" s="31">
        <v>1990205000</v>
      </c>
      <c r="H92" s="31"/>
      <c r="I92" s="64">
        <f>IFERROR(VLOOKUP(G92,CONTROL!C73:E317,3,FALSE),0)</f>
        <v>0</v>
      </c>
      <c r="J92" s="64">
        <f>IFERROR(VLOOKUP(G92,CONTROL!C73:F317,4,FALSE),0)</f>
        <v>0</v>
      </c>
      <c r="K92" s="117"/>
    </row>
    <row r="93" spans="6:11" ht="105" x14ac:dyDescent="0.25">
      <c r="F93" s="120" t="s">
        <v>320</v>
      </c>
      <c r="G93" s="31">
        <v>1060299100</v>
      </c>
      <c r="H93" s="31"/>
      <c r="I93" s="64">
        <f>IFERROR(VLOOKUP(G93,CONTROL!C74:E318,3,FALSE),0)</f>
        <v>0</v>
      </c>
      <c r="J93" s="64">
        <f>IFERROR(VLOOKUP(G93,CONTROL!C74:F318,4,FALSE),0)</f>
        <v>0</v>
      </c>
      <c r="K93" s="117"/>
    </row>
    <row r="94" spans="6:11" ht="60" x14ac:dyDescent="0.25">
      <c r="F94" s="120" t="s">
        <v>321</v>
      </c>
      <c r="G94" s="31">
        <v>1060401100</v>
      </c>
      <c r="H94" s="31"/>
      <c r="I94" s="64">
        <f>IFERROR(VLOOKUP(G94,CONTROL!C75:E319,3,FALSE),0)</f>
        <v>0</v>
      </c>
      <c r="J94" s="64">
        <f>IFERROR(VLOOKUP(G94,CONTROL!C75:F319,4,FALSE),0)</f>
        <v>0</v>
      </c>
      <c r="K94" s="117"/>
    </row>
    <row r="95" spans="6:11" ht="75" x14ac:dyDescent="0.25">
      <c r="F95" s="120" t="s">
        <v>66</v>
      </c>
      <c r="G95" s="31">
        <v>1060499100</v>
      </c>
      <c r="H95" s="31"/>
      <c r="I95" s="64">
        <f>IFERROR(VLOOKUP(G95,CONTROL!C76:E320,3,FALSE),0)</f>
        <v>0</v>
      </c>
      <c r="J95" s="64">
        <f>IFERROR(VLOOKUP(G95,CONTROL!C76:F320,4,FALSE),0)</f>
        <v>0</v>
      </c>
      <c r="K95" s="117"/>
    </row>
    <row r="96" spans="6:11" ht="75" x14ac:dyDescent="0.25">
      <c r="F96" s="120" t="s">
        <v>83</v>
      </c>
      <c r="G96" s="31">
        <v>1060701100</v>
      </c>
      <c r="H96" s="31"/>
      <c r="I96" s="64">
        <f>IFERROR(VLOOKUP(G96,CONTROL!C77:E321,3,FALSE),0)</f>
        <v>0</v>
      </c>
      <c r="J96" s="64">
        <f>IFERROR(VLOOKUP(G96,CONTROL!C77:F321,4,FALSE),0)</f>
        <v>0</v>
      </c>
      <c r="K96" s="117"/>
    </row>
    <row r="97" spans="6:11" ht="60" x14ac:dyDescent="0.25">
      <c r="F97" s="120" t="s">
        <v>228</v>
      </c>
      <c r="G97" s="31">
        <v>1060702100</v>
      </c>
      <c r="H97" s="31"/>
      <c r="I97" s="64">
        <f>IFERROR(VLOOKUP(G97,CONTROL!C78:E322,3,FALSE),0)</f>
        <v>0</v>
      </c>
      <c r="J97" s="64">
        <f>IFERROR(VLOOKUP(G97,CONTROL!C78:F322,4,FALSE),0)</f>
        <v>0</v>
      </c>
      <c r="K97" s="117"/>
    </row>
    <row r="98" spans="6:11" ht="75" x14ac:dyDescent="0.25">
      <c r="F98" s="120" t="s">
        <v>68</v>
      </c>
      <c r="G98" s="31">
        <v>1060502100</v>
      </c>
      <c r="H98" s="31"/>
      <c r="I98" s="64">
        <f>IFERROR(VLOOKUP(G98,CONTROL!C79:E323,3,FALSE),0)</f>
        <v>0</v>
      </c>
      <c r="J98" s="64">
        <f>IFERROR(VLOOKUP(G98,CONTROL!C79:F323,4,FALSE),0)</f>
        <v>0</v>
      </c>
      <c r="K98" s="117"/>
    </row>
    <row r="99" spans="6:11" ht="150" x14ac:dyDescent="0.25">
      <c r="F99" s="120" t="s">
        <v>322</v>
      </c>
      <c r="G99" s="31">
        <v>1060503100</v>
      </c>
      <c r="H99" s="31"/>
      <c r="I99" s="64">
        <f>IFERROR(VLOOKUP(G99,CONTROL!C80:E324,3,FALSE),0)</f>
        <v>0</v>
      </c>
      <c r="J99" s="64">
        <f>IFERROR(VLOOKUP(G99,CONTROL!C80:F324,4,FALSE),0)</f>
        <v>0</v>
      </c>
      <c r="K99" s="117"/>
    </row>
    <row r="100" spans="6:11" ht="105" x14ac:dyDescent="0.25">
      <c r="F100" s="120" t="s">
        <v>72</v>
      </c>
      <c r="G100" s="31">
        <v>1060507100</v>
      </c>
      <c r="H100" s="31"/>
      <c r="I100" s="64">
        <f>IFERROR(VLOOKUP(G100,CONTROL!C81:E325,3,FALSE),0)</f>
        <v>0</v>
      </c>
      <c r="J100" s="64">
        <f>IFERROR(VLOOKUP(G100,CONTROL!C81:F325,4,FALSE),0)</f>
        <v>0</v>
      </c>
      <c r="K100" s="117"/>
    </row>
    <row r="101" spans="6:11" ht="105" x14ac:dyDescent="0.25">
      <c r="F101" s="120" t="s">
        <v>74</v>
      </c>
      <c r="G101" s="31">
        <v>1060509100</v>
      </c>
      <c r="H101" s="31"/>
      <c r="I101" s="64">
        <f>IFERROR(VLOOKUP(G101,CONTROL!C82:E326,3,FALSE),0)</f>
        <v>0</v>
      </c>
      <c r="J101" s="64">
        <f>IFERROR(VLOOKUP(G101,CONTROL!C82:F326,4,FALSE),0)</f>
        <v>0</v>
      </c>
      <c r="K101" s="117"/>
    </row>
    <row r="102" spans="6:11" ht="75" x14ac:dyDescent="0.25">
      <c r="F102" s="120" t="s">
        <v>76</v>
      </c>
      <c r="G102" s="31">
        <v>1060511100</v>
      </c>
      <c r="H102" s="31"/>
      <c r="I102" s="64">
        <f>IFERROR(VLOOKUP(G102,CONTROL!C83:E327,3,FALSE),0)</f>
        <v>0</v>
      </c>
      <c r="J102" s="64">
        <f>IFERROR(VLOOKUP(G102,CONTROL!C83:F327,4,FALSE),0)</f>
        <v>0</v>
      </c>
      <c r="K102" s="117"/>
    </row>
    <row r="103" spans="6:11" ht="75" x14ac:dyDescent="0.25">
      <c r="F103" s="120" t="s">
        <v>78</v>
      </c>
      <c r="G103" s="31">
        <v>1060513100</v>
      </c>
      <c r="H103" s="31"/>
      <c r="I103" s="64">
        <f>IFERROR(VLOOKUP(G103,CONTROL!C84:E328,3,FALSE),0)</f>
        <v>0</v>
      </c>
      <c r="J103" s="64">
        <f>IFERROR(VLOOKUP(G103,CONTROL!C84:F328,4,FALSE),0)</f>
        <v>0</v>
      </c>
      <c r="K103" s="117"/>
    </row>
    <row r="104" spans="6:11" ht="105" x14ac:dyDescent="0.25">
      <c r="F104" s="120" t="s">
        <v>225</v>
      </c>
      <c r="G104" s="31">
        <v>1060514100</v>
      </c>
      <c r="H104" s="31"/>
      <c r="I104" s="64">
        <f>IFERROR(VLOOKUP(G104,CONTROL!C85:E329,3,FALSE),0)</f>
        <v>0</v>
      </c>
      <c r="J104" s="64">
        <f>IFERROR(VLOOKUP(G104,CONTROL!C85:F329,4,FALSE),0)</f>
        <v>0</v>
      </c>
      <c r="K104" s="117"/>
    </row>
    <row r="105" spans="6:11" ht="90" x14ac:dyDescent="0.25">
      <c r="F105" s="120" t="s">
        <v>79</v>
      </c>
      <c r="G105" s="31">
        <v>1060599100</v>
      </c>
      <c r="H105" s="31"/>
      <c r="I105" s="64">
        <f>IFERROR(VLOOKUP(G105,CONTROL!C86:E330,3,FALSE),0)</f>
        <v>0</v>
      </c>
      <c r="J105" s="64">
        <f>IFERROR(VLOOKUP(G105,CONTROL!C86:F330,4,FALSE),0)</f>
        <v>0</v>
      </c>
      <c r="K105" s="117"/>
    </row>
    <row r="106" spans="6:11" ht="75" x14ac:dyDescent="0.25">
      <c r="F106" s="120" t="s">
        <v>81</v>
      </c>
      <c r="G106" s="31">
        <v>1060601100</v>
      </c>
      <c r="H106" s="31"/>
      <c r="I106" s="64">
        <f>IFERROR(VLOOKUP(G106,CONTROL!C87:E331,3,FALSE),0)</f>
        <v>0</v>
      </c>
      <c r="J106" s="64">
        <f>IFERROR(VLOOKUP(G106,CONTROL!C87:F331,4,FALSE),0)</f>
        <v>0</v>
      </c>
      <c r="K106" s="117"/>
    </row>
    <row r="107" spans="6:11" ht="105" x14ac:dyDescent="0.25">
      <c r="F107" s="120" t="s">
        <v>85</v>
      </c>
      <c r="G107" s="31">
        <v>1069999100</v>
      </c>
      <c r="H107" s="31"/>
      <c r="I107" s="64">
        <f>IFERROR(VLOOKUP(G107,CONTROL!C88:E332,3,FALSE),0)</f>
        <v>0</v>
      </c>
      <c r="J107" s="64">
        <f>IFERROR(VLOOKUP(G107,CONTROL!C88:F332,4,FALSE),0)</f>
        <v>0</v>
      </c>
      <c r="K107" s="117"/>
    </row>
    <row r="108" spans="6:11" ht="75" x14ac:dyDescent="0.25">
      <c r="F108" s="120" t="s">
        <v>230</v>
      </c>
      <c r="G108" s="31">
        <v>1080102100</v>
      </c>
      <c r="H108" s="31"/>
      <c r="I108" s="64">
        <f>IFERROR(VLOOKUP(G108,CONTROL!C89:E333,3,FALSE),0)</f>
        <v>0</v>
      </c>
      <c r="J108" s="64">
        <f>IFERROR(VLOOKUP(G108,CONTROL!C89:F333,4,FALSE),0)</f>
        <v>0</v>
      </c>
      <c r="K108" s="117"/>
    </row>
    <row r="109" spans="6:11" ht="75" x14ac:dyDescent="0.25">
      <c r="F109" s="120" t="s">
        <v>229</v>
      </c>
      <c r="G109" s="31">
        <v>1069803000</v>
      </c>
      <c r="H109" s="31"/>
      <c r="I109" s="64">
        <f>IFERROR(VLOOKUP(G109,CONTROL!C90:E334,3,FALSE),0)</f>
        <v>0</v>
      </c>
      <c r="J109" s="64">
        <f>IFERROR(VLOOKUP(G109,CONTROL!C90:F334,4,FALSE),0)</f>
        <v>0</v>
      </c>
      <c r="K109" s="117"/>
    </row>
    <row r="110" spans="6:11" ht="30" x14ac:dyDescent="0.25">
      <c r="F110" s="120" t="s">
        <v>26</v>
      </c>
      <c r="G110" s="31">
        <v>2010101000</v>
      </c>
      <c r="H110" s="31"/>
      <c r="I110" s="64">
        <f>IFERROR(VLOOKUP(G110,CONTROL!C91:E335,3,FALSE),0)</f>
        <v>0</v>
      </c>
      <c r="J110" s="64">
        <f>IFERROR(VLOOKUP(G110,CONTROL!C91:F335,4,FALSE),0)</f>
        <v>0</v>
      </c>
      <c r="K110" s="117"/>
    </row>
    <row r="111" spans="6:11" ht="45" x14ac:dyDescent="0.25">
      <c r="F111" s="120" t="s">
        <v>323</v>
      </c>
      <c r="G111" s="31">
        <v>2040104000</v>
      </c>
      <c r="H111" s="31"/>
      <c r="I111" s="64">
        <f>IFERROR(VLOOKUP(G111,CONTROL!C92:E336,3,FALSE),0)</f>
        <v>126169.75</v>
      </c>
      <c r="J111" s="64">
        <f>IFERROR(VLOOKUP(G111,CONTROL!C92:F336,4,FALSE),0)</f>
        <v>0</v>
      </c>
      <c r="K111" s="117"/>
    </row>
    <row r="112" spans="6:11" x14ac:dyDescent="0.25">
      <c r="F112" s="120" t="s">
        <v>16</v>
      </c>
      <c r="G112" s="31">
        <v>2020101000</v>
      </c>
      <c r="H112" s="31"/>
      <c r="I112" s="64">
        <f>IFERROR(VLOOKUP(G112,CONTROL!C93:E337,3,FALSE),0)</f>
        <v>146964.01</v>
      </c>
      <c r="J112" s="64">
        <f>IFERROR(VLOOKUP(G112,CONTROL!C93:F337,4,FALSE),0)</f>
        <v>137684.1</v>
      </c>
      <c r="K112" s="117"/>
    </row>
    <row r="113" spans="6:11" x14ac:dyDescent="0.25">
      <c r="F113" s="120" t="s">
        <v>17</v>
      </c>
      <c r="G113" s="31">
        <v>2020102000</v>
      </c>
      <c r="H113" s="31"/>
      <c r="I113" s="64">
        <f>IFERROR(VLOOKUP(G113,CONTROL!C94:E338,3,FALSE),0)</f>
        <v>0</v>
      </c>
      <c r="J113" s="64">
        <f>IFERROR(VLOOKUP(G113,CONTROL!C94:F338,4,FALSE),0)</f>
        <v>0</v>
      </c>
      <c r="K113" s="117"/>
    </row>
    <row r="114" spans="6:11" ht="45" x14ac:dyDescent="0.25">
      <c r="F114" s="120" t="s">
        <v>297</v>
      </c>
      <c r="G114" s="31">
        <v>2020102001</v>
      </c>
      <c r="H114" s="31"/>
      <c r="I114" s="64">
        <f>IFERROR(VLOOKUP(G114,CONTROL!C95:E339,3,FALSE),0)</f>
        <v>0</v>
      </c>
      <c r="J114" s="64">
        <f>IFERROR(VLOOKUP(G114,CONTROL!C95:F339,4,FALSE),0)</f>
        <v>0</v>
      </c>
      <c r="K114" s="117"/>
    </row>
    <row r="115" spans="6:11" x14ac:dyDescent="0.25">
      <c r="F115" s="120" t="s">
        <v>298</v>
      </c>
      <c r="G115" s="31">
        <v>2020102002</v>
      </c>
      <c r="H115" s="31"/>
      <c r="I115" s="64">
        <f>IFERROR(VLOOKUP(G115,CONTROL!C96:E340,3,FALSE),0)</f>
        <v>0</v>
      </c>
      <c r="J115" s="64">
        <f>IFERROR(VLOOKUP(G115,CONTROL!C96:F340,4,FALSE),0)</f>
        <v>0</v>
      </c>
      <c r="K115" s="117"/>
    </row>
    <row r="116" spans="6:11" x14ac:dyDescent="0.25">
      <c r="F116" s="120" t="s">
        <v>299</v>
      </c>
      <c r="G116" s="31">
        <v>2020102003</v>
      </c>
      <c r="H116" s="31"/>
      <c r="I116" s="64">
        <f>IFERROR(VLOOKUP(G116,CONTROL!C97:E341,3,FALSE),0)</f>
        <v>0</v>
      </c>
      <c r="J116" s="64">
        <f>IFERROR(VLOOKUP(G116,CONTROL!C97:F341,4,FALSE),0)</f>
        <v>0</v>
      </c>
      <c r="K116" s="117"/>
    </row>
    <row r="117" spans="6:11" x14ac:dyDescent="0.25">
      <c r="F117" s="120" t="s">
        <v>300</v>
      </c>
      <c r="G117" s="31">
        <v>2020102004</v>
      </c>
      <c r="H117" s="31"/>
      <c r="I117" s="64">
        <f>IFERROR(VLOOKUP(G117,CONTROL!C98:E342,3,FALSE),0)</f>
        <v>0</v>
      </c>
      <c r="J117" s="64">
        <f>IFERROR(VLOOKUP(G117,CONTROL!C98:F342,4,FALSE),0)</f>
        <v>0</v>
      </c>
      <c r="K117" s="117"/>
    </row>
    <row r="118" spans="6:11" ht="30" x14ac:dyDescent="0.25">
      <c r="F118" s="120" t="s">
        <v>18</v>
      </c>
      <c r="G118" s="31">
        <v>2020103000</v>
      </c>
      <c r="H118" s="31"/>
      <c r="I118" s="64">
        <f>IFERROR(VLOOKUP(G118,CONTROL!C99:E343,3,FALSE),0)</f>
        <v>0</v>
      </c>
      <c r="J118" s="64">
        <f>IFERROR(VLOOKUP(G118,CONTROL!C99:F343,4,FALSE),0)</f>
        <v>0</v>
      </c>
      <c r="K118" s="117"/>
    </row>
    <row r="119" spans="6:11" ht="30" x14ac:dyDescent="0.25">
      <c r="F119" s="120" t="s">
        <v>301</v>
      </c>
      <c r="G119" s="31">
        <v>2020103001</v>
      </c>
      <c r="H119" s="31"/>
      <c r="I119" s="64">
        <f>IFERROR(VLOOKUP(G119,CONTROL!C100:E344,3,FALSE),0)</f>
        <v>0</v>
      </c>
      <c r="J119" s="64">
        <f>IFERROR(VLOOKUP(G119,CONTROL!C100:F344,4,FALSE),0)</f>
        <v>0</v>
      </c>
      <c r="K119" s="117"/>
    </row>
    <row r="120" spans="6:11" ht="60" x14ac:dyDescent="0.25">
      <c r="F120" s="120" t="s">
        <v>302</v>
      </c>
      <c r="G120" s="31">
        <v>2020103002</v>
      </c>
      <c r="H120" s="31"/>
      <c r="I120" s="64">
        <f>IFERROR(VLOOKUP(G120,CONTROL!C101:E345,3,FALSE),0)</f>
        <v>0</v>
      </c>
      <c r="J120" s="64">
        <f>IFERROR(VLOOKUP(G120,CONTROL!C101:F345,4,FALSE),0)</f>
        <v>0</v>
      </c>
      <c r="K120" s="117"/>
    </row>
    <row r="121" spans="6:11" ht="45" x14ac:dyDescent="0.25">
      <c r="F121" s="120" t="s">
        <v>303</v>
      </c>
      <c r="G121" s="31">
        <v>2020103003</v>
      </c>
      <c r="H121" s="31"/>
      <c r="I121" s="64">
        <f>IFERROR(VLOOKUP(G121,CONTROL!C102:E346,3,FALSE),0)</f>
        <v>0</v>
      </c>
      <c r="J121" s="64">
        <f>IFERROR(VLOOKUP(G121,CONTROL!C102:F346,4,FALSE),0)</f>
        <v>0</v>
      </c>
      <c r="K121" s="117"/>
    </row>
    <row r="122" spans="6:11" ht="30" x14ac:dyDescent="0.25">
      <c r="F122" s="120" t="s">
        <v>19</v>
      </c>
      <c r="G122" s="31">
        <v>2020104000</v>
      </c>
      <c r="H122" s="31"/>
      <c r="I122" s="64">
        <f>IFERROR(VLOOKUP(G122,CONTROL!C103:E347,3,FALSE),0)</f>
        <v>0</v>
      </c>
      <c r="J122" s="64">
        <f>IFERROR(VLOOKUP(G122,CONTROL!C103:F347,4,FALSE),0)</f>
        <v>0</v>
      </c>
      <c r="K122" s="117"/>
    </row>
    <row r="123" spans="6:11" ht="30" x14ac:dyDescent="0.25">
      <c r="F123" s="120" t="s">
        <v>324</v>
      </c>
      <c r="G123" s="31">
        <v>2020105000</v>
      </c>
      <c r="H123" s="31"/>
      <c r="I123" s="64">
        <f>IFERROR(VLOOKUP(G123,CONTROL!C104:E348,3,FALSE),0)</f>
        <v>0</v>
      </c>
      <c r="J123" s="64">
        <f>IFERROR(VLOOKUP(G123,CONTROL!C104:F348,4,FALSE),0)</f>
        <v>0</v>
      </c>
      <c r="K123" s="117"/>
    </row>
    <row r="124" spans="6:11" ht="30" x14ac:dyDescent="0.25">
      <c r="F124" s="120" t="s">
        <v>325</v>
      </c>
      <c r="G124" s="31">
        <v>2020106000</v>
      </c>
      <c r="H124" s="31"/>
      <c r="I124" s="64">
        <f>IFERROR(VLOOKUP(G124,CONTROL!C105:E349,3,FALSE),0)</f>
        <v>0</v>
      </c>
      <c r="J124" s="64">
        <f>IFERROR(VLOOKUP(G124,CONTROL!C105:F349,4,FALSE),0)</f>
        <v>0</v>
      </c>
      <c r="K124" s="117"/>
    </row>
    <row r="125" spans="6:11" x14ac:dyDescent="0.25">
      <c r="F125" s="120" t="s">
        <v>95</v>
      </c>
      <c r="G125" s="31">
        <v>2020107000</v>
      </c>
      <c r="H125" s="31"/>
      <c r="I125" s="64">
        <f>IFERROR(VLOOKUP(G125,CONTROL!C106:E350,3,FALSE),0)</f>
        <v>0</v>
      </c>
      <c r="J125" s="64">
        <f>IFERROR(VLOOKUP(G125,CONTROL!C106:F350,4,FALSE),0)</f>
        <v>0</v>
      </c>
      <c r="K125" s="117"/>
    </row>
    <row r="126" spans="6:11" ht="45" x14ac:dyDescent="0.25">
      <c r="F126" s="120" t="s">
        <v>96</v>
      </c>
      <c r="G126" s="31">
        <v>2030101000</v>
      </c>
      <c r="H126" s="31"/>
      <c r="I126" s="64">
        <f>IFERROR(VLOOKUP(G126,CONTROL!C107:E351,3,FALSE),0)</f>
        <v>0</v>
      </c>
      <c r="J126" s="64">
        <f>IFERROR(VLOOKUP(G126,CONTROL!C107:F351,4,FALSE),0)</f>
        <v>0</v>
      </c>
      <c r="K126" s="117"/>
    </row>
    <row r="127" spans="6:11" ht="45" x14ac:dyDescent="0.25">
      <c r="F127" s="120" t="s">
        <v>326</v>
      </c>
      <c r="G127" s="31">
        <v>2030103000</v>
      </c>
      <c r="H127" s="31"/>
      <c r="I127" s="64">
        <f>IFERROR(VLOOKUP(G127,CONTROL!C108:E352,3,FALSE),0)</f>
        <v>0</v>
      </c>
      <c r="J127" s="64">
        <f>IFERROR(VLOOKUP(G127,CONTROL!C108:F352,4,FALSE),0)</f>
        <v>0</v>
      </c>
      <c r="K127" s="117"/>
    </row>
    <row r="128" spans="6:11" ht="30" x14ac:dyDescent="0.25">
      <c r="F128" s="120" t="s">
        <v>97</v>
      </c>
      <c r="G128" s="31">
        <v>2030105000</v>
      </c>
      <c r="H128" s="31"/>
      <c r="I128" s="64">
        <f>IFERROR(VLOOKUP(G128,CONTROL!C109:E353,3,FALSE),0)</f>
        <v>0</v>
      </c>
      <c r="J128" s="64">
        <f>IFERROR(VLOOKUP(G128,CONTROL!C109:F353,4,FALSE),0)</f>
        <v>0</v>
      </c>
      <c r="K128" s="117"/>
    </row>
    <row r="129" spans="6:11" ht="105" x14ac:dyDescent="0.25">
      <c r="F129" s="120" t="s">
        <v>232</v>
      </c>
      <c r="G129" s="31">
        <v>2040102000</v>
      </c>
      <c r="H129" s="31"/>
      <c r="I129" s="64">
        <f>IFERROR(VLOOKUP(G129,CONTROL!C111:E354,3,FALSE),0)</f>
        <v>0</v>
      </c>
      <c r="J129" s="64">
        <f>IFERROR(VLOOKUP(G129,CONTROL!C111:F354,4,FALSE),0)</f>
        <v>0</v>
      </c>
      <c r="K129" s="117"/>
    </row>
    <row r="130" spans="6:11" ht="30" x14ac:dyDescent="0.25">
      <c r="F130" s="120" t="s">
        <v>21</v>
      </c>
      <c r="G130" s="31">
        <v>2999999000</v>
      </c>
      <c r="H130" s="31"/>
      <c r="I130" s="64">
        <f>IFERROR(VLOOKUP(G130,CONTROL!C112:E355,3,FALSE),0)</f>
        <v>0</v>
      </c>
      <c r="J130" s="64">
        <f>IFERROR(VLOOKUP(G130,CONTROL!C112:F355,4,FALSE),0)</f>
        <v>0</v>
      </c>
      <c r="K130" s="117"/>
    </row>
    <row r="131" spans="6:11" ht="45" x14ac:dyDescent="0.25">
      <c r="F131" s="120" t="s">
        <v>327</v>
      </c>
      <c r="G131" s="31">
        <v>3010101000</v>
      </c>
      <c r="H131" s="31"/>
      <c r="I131" s="64">
        <f>IFERROR(VLOOKUP(G131,CONTROL!C113:E356,3,FALSE),0)</f>
        <v>0</v>
      </c>
      <c r="J131" s="64">
        <f>IFERROR(VLOOKUP(G131,CONTROL!C113:F356,4,FALSE),0)</f>
        <v>0</v>
      </c>
      <c r="K131" s="117"/>
    </row>
    <row r="132" spans="6:11" ht="30" x14ac:dyDescent="0.25">
      <c r="F132" s="120" t="s">
        <v>100</v>
      </c>
      <c r="G132" s="31">
        <v>4020106000</v>
      </c>
      <c r="H132" s="31"/>
      <c r="I132" s="64">
        <f>IFERROR(VLOOKUP(G132,CONTROL!C114:E357,3,FALSE),0)</f>
        <v>0</v>
      </c>
      <c r="J132" s="64">
        <f>IFERROR(VLOOKUP(G132,CONTROL!C114:F357,4,FALSE),0)</f>
        <v>0</v>
      </c>
      <c r="K132" s="117"/>
    </row>
    <row r="133" spans="6:11" ht="30" x14ac:dyDescent="0.25">
      <c r="F133" s="120" t="s">
        <v>158</v>
      </c>
      <c r="G133" s="31">
        <v>4020101099</v>
      </c>
      <c r="H133" s="31"/>
      <c r="I133" s="64">
        <f>IFERROR(VLOOKUP(G133,CONTROL!C115:E358,3,FALSE),0)</f>
        <v>0</v>
      </c>
      <c r="J133" s="64">
        <f>IFERROR(VLOOKUP(G133,CONTROL!C115:F358,4,FALSE),0)</f>
        <v>0</v>
      </c>
      <c r="K133" s="117"/>
    </row>
    <row r="134" spans="6:11" ht="30" x14ac:dyDescent="0.25">
      <c r="F134" s="120" t="s">
        <v>99</v>
      </c>
      <c r="G134" s="31">
        <v>4020102000</v>
      </c>
      <c r="H134" s="31"/>
      <c r="I134" s="64">
        <f>IFERROR(VLOOKUP(G134,CONTROL!C116:E359,3,FALSE),0)</f>
        <v>0</v>
      </c>
      <c r="J134" s="64">
        <f>IFERROR(VLOOKUP(G134,CONTROL!C116:F359,4,FALSE),0)</f>
        <v>0</v>
      </c>
      <c r="K134" s="117"/>
    </row>
    <row r="135" spans="6:11" ht="60" x14ac:dyDescent="0.25">
      <c r="F135" s="120" t="s">
        <v>328</v>
      </c>
      <c r="G135" s="31">
        <v>4020104001</v>
      </c>
      <c r="H135" s="31"/>
      <c r="I135" s="64">
        <f>IFERROR(VLOOKUP(G135,CONTROL!C117:E360,3,FALSE),0)</f>
        <v>0</v>
      </c>
      <c r="J135" s="64">
        <f>IFERROR(VLOOKUP(G135,CONTROL!C117:F360,4,FALSE),0)</f>
        <v>0</v>
      </c>
      <c r="K135" s="117"/>
    </row>
    <row r="136" spans="6:11" ht="60" x14ac:dyDescent="0.25">
      <c r="F136" s="120" t="s">
        <v>329</v>
      </c>
      <c r="G136" s="31">
        <v>4030101000</v>
      </c>
      <c r="H136" s="31"/>
      <c r="I136" s="64">
        <f>IFERROR(VLOOKUP(G136,CONTROL!C118:E361,3,FALSE),0)</f>
        <v>0</v>
      </c>
      <c r="J136" s="64">
        <f>IFERROR(VLOOKUP(G136,CONTROL!C118:F361,4,FALSE),0)</f>
        <v>0</v>
      </c>
      <c r="K136" s="117"/>
    </row>
    <row r="137" spans="6:11" ht="45" x14ac:dyDescent="0.25">
      <c r="F137" s="120" t="s">
        <v>106</v>
      </c>
      <c r="G137" s="31">
        <v>4030106000</v>
      </c>
      <c r="H137" s="31"/>
      <c r="I137" s="64">
        <f>IFERROR(VLOOKUP(G137,CONTROL!C120:E362,3,FALSE),0)</f>
        <v>0</v>
      </c>
      <c r="J137" s="64">
        <f>IFERROR(VLOOKUP(G137,CONTROL!C120:F362,4,FALSE),0)</f>
        <v>0</v>
      </c>
      <c r="K137" s="117"/>
    </row>
    <row r="138" spans="6:11" ht="60" x14ac:dyDescent="0.25">
      <c r="F138" s="120" t="s">
        <v>107</v>
      </c>
      <c r="G138" s="31">
        <v>4040201000</v>
      </c>
      <c r="H138" s="31"/>
      <c r="I138" s="64">
        <f>IFERROR(VLOOKUP(G138,CONTROL!C121:E363,3,FALSE),0)</f>
        <v>0</v>
      </c>
      <c r="J138" s="64">
        <f>IFERROR(VLOOKUP(G138,CONTROL!C121:F363,4,FALSE),0)</f>
        <v>0</v>
      </c>
      <c r="K138" s="117"/>
    </row>
    <row r="139" spans="6:11" ht="60" x14ac:dyDescent="0.25">
      <c r="F139" s="120" t="s">
        <v>108</v>
      </c>
      <c r="G139" s="31">
        <v>4040202000</v>
      </c>
      <c r="H139" s="31"/>
      <c r="I139" s="64">
        <f>IFERROR(VLOOKUP(G139,CONTROL!C122:E364,3,FALSE),0)</f>
        <v>0</v>
      </c>
      <c r="J139" s="64">
        <f>IFERROR(VLOOKUP(G139,CONTROL!C122:F364,4,FALSE),0)</f>
        <v>0</v>
      </c>
      <c r="K139" s="117"/>
    </row>
    <row r="140" spans="6:11" ht="60" x14ac:dyDescent="0.25">
      <c r="F140" s="120" t="s">
        <v>101</v>
      </c>
      <c r="G140" s="31">
        <v>4020114000</v>
      </c>
      <c r="H140" s="31"/>
      <c r="I140" s="64">
        <f>IFERROR(VLOOKUP(G140,CONTROL!C123:E365,3,FALSE),0)</f>
        <v>0</v>
      </c>
      <c r="J140" s="64">
        <f>IFERROR(VLOOKUP(G140,CONTROL!C123:F365,4,FALSE),0)</f>
        <v>0</v>
      </c>
      <c r="K140" s="117"/>
    </row>
    <row r="141" spans="6:11" ht="30" x14ac:dyDescent="0.25">
      <c r="F141" s="120" t="s">
        <v>102</v>
      </c>
      <c r="G141" s="31">
        <v>4020202000</v>
      </c>
      <c r="H141" s="31"/>
      <c r="I141" s="64">
        <f>IFERROR(VLOOKUP(G141,CONTROL!C124:E366,3,FALSE),0)</f>
        <v>0</v>
      </c>
      <c r="J141" s="64">
        <f>IFERROR(VLOOKUP(G141,CONTROL!C124:F366,4,FALSE),0)</f>
        <v>0</v>
      </c>
      <c r="K141" s="117"/>
    </row>
    <row r="142" spans="6:11" ht="30" x14ac:dyDescent="0.25">
      <c r="F142" s="120" t="s">
        <v>103</v>
      </c>
      <c r="G142" s="31">
        <v>4020205000</v>
      </c>
      <c r="H142" s="31"/>
      <c r="I142" s="64">
        <f>IFERROR(VLOOKUP(G142,CONTROL!C125:E367,3,FALSE),0)</f>
        <v>0</v>
      </c>
      <c r="J142" s="64">
        <f>IFERROR(VLOOKUP(G142,CONTROL!C125:F367,4,FALSE),0)</f>
        <v>0</v>
      </c>
      <c r="K142" s="117"/>
    </row>
    <row r="143" spans="6:11" ht="75" x14ac:dyDescent="0.25">
      <c r="F143" s="120" t="s">
        <v>104</v>
      </c>
      <c r="G143" s="31">
        <v>4020213000</v>
      </c>
      <c r="H143" s="31"/>
      <c r="I143" s="64">
        <f>IFERROR(VLOOKUP(G143,CONTROL!C126:E368,3,FALSE),0)</f>
        <v>0</v>
      </c>
      <c r="J143" s="64">
        <f>IFERROR(VLOOKUP(G143,CONTROL!C126:F368,4,FALSE),0)</f>
        <v>0</v>
      </c>
      <c r="K143" s="117"/>
    </row>
    <row r="144" spans="6:11" ht="30" x14ac:dyDescent="0.25">
      <c r="F144" s="120" t="s">
        <v>160</v>
      </c>
      <c r="G144" s="31">
        <v>4020221099</v>
      </c>
      <c r="H144" s="31"/>
      <c r="I144" s="64">
        <f>IFERROR(VLOOKUP(G144,CONTROL!C127:E369,3,FALSE),0)</f>
        <v>0</v>
      </c>
      <c r="J144" s="64">
        <f>IFERROR(VLOOKUP(G144,CONTROL!C127:F369,4,FALSE),0)</f>
        <v>0</v>
      </c>
      <c r="K144" s="117"/>
    </row>
    <row r="145" spans="6:11" x14ac:dyDescent="0.25">
      <c r="F145" s="120" t="s">
        <v>330</v>
      </c>
      <c r="G145" s="31">
        <v>4050199000</v>
      </c>
      <c r="H145" s="31"/>
      <c r="I145" s="64">
        <f>IFERROR(VLOOKUP(G145,CONTROL!C128:E370,3,FALSE),0)</f>
        <v>0</v>
      </c>
      <c r="J145" s="64">
        <f>IFERROR(VLOOKUP(G145,CONTROL!C128:F370,4,FALSE),0)</f>
        <v>0</v>
      </c>
      <c r="K145" s="117"/>
    </row>
    <row r="146" spans="6:11" ht="30" x14ac:dyDescent="0.25">
      <c r="F146" s="120" t="s">
        <v>331</v>
      </c>
      <c r="G146" s="31">
        <v>4060999000</v>
      </c>
      <c r="H146" s="31"/>
      <c r="I146" s="64">
        <f>IFERROR(VLOOKUP(G146,CONTROL!C129:E371,3,FALSE),0)</f>
        <v>0</v>
      </c>
      <c r="J146" s="64">
        <f>IFERROR(VLOOKUP(G146,CONTROL!C129:F371,4,FALSE),0)</f>
        <v>0</v>
      </c>
      <c r="K146" s="117"/>
    </row>
    <row r="147" spans="6:11" ht="45" x14ac:dyDescent="0.25">
      <c r="F147" s="120" t="s">
        <v>233</v>
      </c>
      <c r="G147" s="31">
        <v>5010101001</v>
      </c>
      <c r="H147" s="31"/>
      <c r="I147" s="64">
        <f>IFERROR(VLOOKUP(G147,CONTROL!C130:E372,3,FALSE),0)</f>
        <v>0</v>
      </c>
      <c r="J147" s="64">
        <f>IFERROR(VLOOKUP(G147,CONTROL!C130:F372,4,FALSE),0)</f>
        <v>0</v>
      </c>
      <c r="K147" s="117"/>
    </row>
    <row r="148" spans="6:11" ht="60" x14ac:dyDescent="0.25">
      <c r="F148" s="120" t="s">
        <v>332</v>
      </c>
      <c r="G148" s="31">
        <v>5010102000</v>
      </c>
      <c r="H148" s="31"/>
      <c r="I148" s="64">
        <f>IFERROR(VLOOKUP(G148,CONTROL!C131:E373,3,FALSE),0)</f>
        <v>0</v>
      </c>
      <c r="J148" s="64">
        <f>IFERROR(VLOOKUP(G148,CONTROL!C131:F373,4,FALSE),0)</f>
        <v>0</v>
      </c>
      <c r="K148" s="117"/>
    </row>
    <row r="149" spans="6:11" ht="75" x14ac:dyDescent="0.25">
      <c r="F149" s="120" t="s">
        <v>110</v>
      </c>
      <c r="G149" s="31">
        <v>5010201001</v>
      </c>
      <c r="H149" s="31"/>
      <c r="I149" s="64">
        <f>IFERROR(VLOOKUP(G149,CONTROL!C132:E374,3,FALSE),0)</f>
        <v>0</v>
      </c>
      <c r="J149" s="64">
        <f>IFERROR(VLOOKUP(G149,CONTROL!C132:F374,4,FALSE),0)</f>
        <v>0</v>
      </c>
      <c r="K149" s="117"/>
    </row>
    <row r="150" spans="6:11" ht="30" x14ac:dyDescent="0.25">
      <c r="F150" s="120" t="s">
        <v>166</v>
      </c>
      <c r="G150" s="31">
        <v>5010210001</v>
      </c>
      <c r="H150" s="31"/>
      <c r="I150" s="64">
        <f>IFERROR(VLOOKUP(G150,CONTROL!C133:E375,3,FALSE),0)</f>
        <v>0</v>
      </c>
      <c r="J150" s="64">
        <f>IFERROR(VLOOKUP(G150,CONTROL!C133:F375,4,FALSE),0)</f>
        <v>0</v>
      </c>
      <c r="K150" s="117"/>
    </row>
    <row r="151" spans="6:11" ht="30" x14ac:dyDescent="0.25">
      <c r="F151" s="120" t="s">
        <v>167</v>
      </c>
      <c r="G151" s="31">
        <v>5010211002</v>
      </c>
      <c r="H151" s="31"/>
      <c r="I151" s="64">
        <f>IFERROR(VLOOKUP(G151,CONTROL!C134:E376,3,FALSE),0)</f>
        <v>0</v>
      </c>
      <c r="J151" s="64">
        <f>IFERROR(VLOOKUP(G151,CONTROL!C134:F376,4,FALSE),0)</f>
        <v>0</v>
      </c>
      <c r="K151" s="117"/>
    </row>
    <row r="152" spans="6:11" ht="45" x14ac:dyDescent="0.25">
      <c r="F152" s="120" t="s">
        <v>168</v>
      </c>
      <c r="G152" s="31">
        <v>5010212001</v>
      </c>
      <c r="H152" s="31"/>
      <c r="I152" s="64">
        <f>IFERROR(VLOOKUP(G152,CONTROL!C135:E377,3,FALSE),0)</f>
        <v>0</v>
      </c>
      <c r="J152" s="64">
        <f>IFERROR(VLOOKUP(G152,CONTROL!C135:F377,4,FALSE),0)</f>
        <v>0</v>
      </c>
      <c r="K152" s="117"/>
    </row>
    <row r="153" spans="6:11" ht="45" x14ac:dyDescent="0.25">
      <c r="F153" s="120" t="s">
        <v>111</v>
      </c>
      <c r="G153" s="31">
        <v>5010202000</v>
      </c>
      <c r="H153" s="31"/>
      <c r="I153" s="64">
        <f>IFERROR(VLOOKUP(G153,CONTROL!C136:E378,3,FALSE),0)</f>
        <v>0</v>
      </c>
      <c r="J153" s="64">
        <f>IFERROR(VLOOKUP(G153,CONTROL!C136:F378,4,FALSE),0)</f>
        <v>0</v>
      </c>
      <c r="K153" s="117"/>
    </row>
    <row r="154" spans="6:11" ht="45" x14ac:dyDescent="0.25">
      <c r="F154" s="120" t="s">
        <v>112</v>
      </c>
      <c r="G154" s="31">
        <v>5010203001</v>
      </c>
      <c r="H154" s="31"/>
      <c r="I154" s="64">
        <f>IFERROR(VLOOKUP(G154,CONTROL!C137:E379,3,FALSE),0)</f>
        <v>0</v>
      </c>
      <c r="J154" s="64">
        <f>IFERROR(VLOOKUP(G154,CONTROL!C137:F379,4,FALSE),0)</f>
        <v>0</v>
      </c>
      <c r="K154" s="117"/>
    </row>
    <row r="155" spans="6:11" ht="45" x14ac:dyDescent="0.25">
      <c r="F155" s="120" t="s">
        <v>113</v>
      </c>
      <c r="G155" s="31">
        <v>5010204001</v>
      </c>
      <c r="H155" s="31"/>
      <c r="I155" s="64">
        <f>IFERROR(VLOOKUP(G155,CONTROL!C138:E380,3,FALSE),0)</f>
        <v>0</v>
      </c>
      <c r="J155" s="64">
        <f>IFERROR(VLOOKUP(G155,CONTROL!C138:F380,4,FALSE),0)</f>
        <v>0</v>
      </c>
      <c r="K155" s="117"/>
    </row>
    <row r="156" spans="6:11" ht="135" x14ac:dyDescent="0.25">
      <c r="F156" s="120" t="s">
        <v>162</v>
      </c>
      <c r="G156" s="31">
        <v>5010205003</v>
      </c>
      <c r="H156" s="31"/>
      <c r="I156" s="64">
        <f>IFERROR(VLOOKUP(G156,CONTROL!C139:E381,3,FALSE),0)</f>
        <v>0</v>
      </c>
      <c r="J156" s="64">
        <f>IFERROR(VLOOKUP(G156,CONTROL!C139:F381,4,FALSE),0)</f>
        <v>0</v>
      </c>
      <c r="K156" s="117"/>
    </row>
    <row r="157" spans="6:11" ht="120" x14ac:dyDescent="0.25">
      <c r="F157" s="120" t="s">
        <v>333</v>
      </c>
      <c r="G157" s="31">
        <v>5010205004</v>
      </c>
      <c r="H157" s="31"/>
      <c r="I157" s="64">
        <f>IFERROR(VLOOKUP(G157,CONTROL!C140:E382,3,FALSE),0)</f>
        <v>0</v>
      </c>
      <c r="J157" s="64">
        <f>IFERROR(VLOOKUP(G157,CONTROL!C140:F382,4,FALSE),0)</f>
        <v>0</v>
      </c>
      <c r="K157" s="117"/>
    </row>
    <row r="158" spans="6:11" ht="120" x14ac:dyDescent="0.25">
      <c r="F158" s="120" t="s">
        <v>334</v>
      </c>
      <c r="G158" s="31">
        <v>5010206003</v>
      </c>
      <c r="H158" s="31"/>
      <c r="I158" s="64">
        <f>IFERROR(VLOOKUP(G158,CONTROL!C141:E383,3,FALSE),0)</f>
        <v>0</v>
      </c>
      <c r="J158" s="64">
        <f>IFERROR(VLOOKUP(G158,CONTROL!C141:F383,4,FALSE),0)</f>
        <v>0</v>
      </c>
      <c r="K158" s="117"/>
    </row>
    <row r="159" spans="6:11" ht="135" x14ac:dyDescent="0.25">
      <c r="F159" s="120" t="s">
        <v>164</v>
      </c>
      <c r="G159" s="31">
        <v>5010206004</v>
      </c>
      <c r="H159" s="31"/>
      <c r="I159" s="64">
        <f>IFERROR(VLOOKUP(G159,CONTROL!C142:E384,3,FALSE),0)</f>
        <v>0</v>
      </c>
      <c r="J159" s="64">
        <f>IFERROR(VLOOKUP(G159,CONTROL!C142:F384,4,FALSE),0)</f>
        <v>0</v>
      </c>
      <c r="K159" s="117"/>
    </row>
    <row r="160" spans="6:11" ht="135" x14ac:dyDescent="0.25">
      <c r="F160" s="120" t="s">
        <v>243</v>
      </c>
      <c r="G160" s="31">
        <v>5010207004</v>
      </c>
      <c r="H160" s="31"/>
      <c r="I160" s="64">
        <f>IFERROR(VLOOKUP(G160,CONTROL!C143:E385,3,FALSE),0)</f>
        <v>0</v>
      </c>
      <c r="J160" s="64">
        <f>IFERROR(VLOOKUP(G160,CONTROL!C143:F385,4,FALSE),0)</f>
        <v>0</v>
      </c>
      <c r="K160" s="117"/>
    </row>
    <row r="161" spans="6:11" ht="105" x14ac:dyDescent="0.25">
      <c r="F161" s="120" t="s">
        <v>163</v>
      </c>
      <c r="G161" s="31">
        <v>5010211006</v>
      </c>
      <c r="H161" s="31"/>
      <c r="I161" s="64">
        <f>IFERROR(VLOOKUP(G161,CONTROL!C144:E386,3,FALSE),0)</f>
        <v>0</v>
      </c>
      <c r="J161" s="64">
        <f>IFERROR(VLOOKUP(G161,CONTROL!C144:F386,4,FALSE),0)</f>
        <v>0</v>
      </c>
      <c r="K161" s="117"/>
    </row>
    <row r="162" spans="6:11" ht="60" x14ac:dyDescent="0.25">
      <c r="F162" s="120" t="s">
        <v>165</v>
      </c>
      <c r="G162" s="31">
        <v>5010208001</v>
      </c>
      <c r="H162" s="31"/>
      <c r="I162" s="64">
        <f>IFERROR(VLOOKUP(G162,CONTROL!C145:E387,3,FALSE),0)</f>
        <v>0</v>
      </c>
      <c r="J162" s="64">
        <f>IFERROR(VLOOKUP(G162,CONTROL!C145:F387,4,FALSE),0)</f>
        <v>0</v>
      </c>
      <c r="K162" s="117"/>
    </row>
    <row r="163" spans="6:11" ht="75" x14ac:dyDescent="0.25">
      <c r="F163" s="120" t="s">
        <v>172</v>
      </c>
      <c r="G163" s="31">
        <v>5010299011</v>
      </c>
      <c r="H163" s="31"/>
      <c r="I163" s="64">
        <f>IFERROR(VLOOKUP(G163,CONTROL!C147:E388,3,FALSE),0)</f>
        <v>0</v>
      </c>
      <c r="J163" s="64">
        <f>IFERROR(VLOOKUP(G163,CONTROL!C147:F388,4,FALSE),0)</f>
        <v>0</v>
      </c>
      <c r="K163" s="117"/>
    </row>
    <row r="164" spans="6:11" ht="60" x14ac:dyDescent="0.25">
      <c r="F164" s="120" t="s">
        <v>173</v>
      </c>
      <c r="G164" s="31">
        <v>5010299012</v>
      </c>
      <c r="H164" s="31"/>
      <c r="I164" s="64">
        <f>IFERROR(VLOOKUP(G164,CONTROL!C148:E389,3,FALSE),0)</f>
        <v>0</v>
      </c>
      <c r="J164" s="64">
        <f>IFERROR(VLOOKUP(G164,CONTROL!C148:F389,4,FALSE),0)</f>
        <v>0</v>
      </c>
      <c r="K164" s="117"/>
    </row>
    <row r="165" spans="6:11" ht="60" x14ac:dyDescent="0.25">
      <c r="F165" s="120" t="s">
        <v>174</v>
      </c>
      <c r="G165" s="31">
        <v>5010299014</v>
      </c>
      <c r="H165" s="31"/>
      <c r="I165" s="64">
        <f>IFERROR(VLOOKUP(G165,CONTROL!C149:E390,3,FALSE),0)</f>
        <v>0</v>
      </c>
      <c r="J165" s="64">
        <f>IFERROR(VLOOKUP(G165,CONTROL!C149:F390,4,FALSE),0)</f>
        <v>0</v>
      </c>
      <c r="K165" s="117"/>
    </row>
    <row r="166" spans="6:11" ht="30" x14ac:dyDescent="0.25">
      <c r="F166" s="120" t="s">
        <v>175</v>
      </c>
      <c r="G166" s="31">
        <v>5010299036</v>
      </c>
      <c r="H166" s="31"/>
      <c r="I166" s="64">
        <f>IFERROR(VLOOKUP(G166,CONTROL!C150:E391,3,FALSE),0)</f>
        <v>0</v>
      </c>
      <c r="J166" s="64">
        <f>IFERROR(VLOOKUP(G166,CONTROL!C150:F391,4,FALSE),0)</f>
        <v>0</v>
      </c>
      <c r="K166" s="117"/>
    </row>
    <row r="167" spans="6:11" ht="30" x14ac:dyDescent="0.25">
      <c r="F167" s="120" t="s">
        <v>176</v>
      </c>
      <c r="G167" s="31">
        <v>5010299038</v>
      </c>
      <c r="H167" s="31"/>
      <c r="I167" s="64">
        <f>IFERROR(VLOOKUP(G167,CONTROL!C151:E392,3,FALSE),0)</f>
        <v>0</v>
      </c>
      <c r="J167" s="64">
        <f>IFERROR(VLOOKUP(G167,CONTROL!C151:F392,4,FALSE),0)</f>
        <v>0</v>
      </c>
      <c r="K167" s="117"/>
    </row>
    <row r="168" spans="6:11" ht="45" x14ac:dyDescent="0.25">
      <c r="F168" s="120" t="s">
        <v>335</v>
      </c>
      <c r="G168" s="31">
        <v>5010213001</v>
      </c>
      <c r="H168" s="31"/>
      <c r="I168" s="64">
        <f>IFERROR(VLOOKUP(G168,CONTROL!C152:E393,3,FALSE),0)</f>
        <v>0</v>
      </c>
      <c r="J168" s="64">
        <f>IFERROR(VLOOKUP(G168,CONTROL!C152:F393,4,FALSE),0)</f>
        <v>0</v>
      </c>
      <c r="K168" s="117"/>
    </row>
    <row r="169" spans="6:11" ht="75" x14ac:dyDescent="0.25">
      <c r="F169" s="120" t="s">
        <v>336</v>
      </c>
      <c r="G169" s="31">
        <v>5010213002</v>
      </c>
      <c r="H169" s="31"/>
      <c r="I169" s="64">
        <f>IFERROR(VLOOKUP(G169,CONTROL!C153:E394,3,FALSE),0)</f>
        <v>0</v>
      </c>
      <c r="J169" s="64">
        <f>IFERROR(VLOOKUP(G169,CONTROL!C153:F394,4,FALSE),0)</f>
        <v>0</v>
      </c>
      <c r="K169" s="117"/>
    </row>
    <row r="170" spans="6:11" x14ac:dyDescent="0.25">
      <c r="F170" s="120" t="s">
        <v>171</v>
      </c>
      <c r="G170" s="31">
        <v>5010215001</v>
      </c>
      <c r="H170" s="31"/>
      <c r="I170" s="64">
        <f>IFERROR(VLOOKUP(G170,CONTROL!C154:E395,3,FALSE),0)</f>
        <v>0</v>
      </c>
      <c r="J170" s="64">
        <f>IFERROR(VLOOKUP(G170,CONTROL!C154:F395,4,FALSE),0)</f>
        <v>0</v>
      </c>
      <c r="K170" s="117"/>
    </row>
    <row r="171" spans="6:11" ht="30" x14ac:dyDescent="0.25">
      <c r="F171" s="120" t="s">
        <v>170</v>
      </c>
      <c r="G171" s="31">
        <v>5010214001</v>
      </c>
      <c r="H171" s="31"/>
      <c r="I171" s="64">
        <f>IFERROR(VLOOKUP(G171,CONTROL!C155:E396,3,FALSE),0)</f>
        <v>0</v>
      </c>
      <c r="J171" s="64">
        <f>IFERROR(VLOOKUP(G171,CONTROL!C155:F396,4,FALSE),0)</f>
        <v>0</v>
      </c>
      <c r="K171" s="117"/>
    </row>
    <row r="172" spans="6:11" ht="60" x14ac:dyDescent="0.25">
      <c r="F172" s="120" t="s">
        <v>337</v>
      </c>
      <c r="G172" s="31">
        <v>5010301000</v>
      </c>
      <c r="H172" s="31"/>
      <c r="I172" s="64">
        <f>IFERROR(VLOOKUP(G172,CONTROL!C156:E397,3,FALSE),0)</f>
        <v>0</v>
      </c>
      <c r="J172" s="64">
        <f>IFERROR(VLOOKUP(G172,CONTROL!C156:F397,4,FALSE),0)</f>
        <v>0</v>
      </c>
      <c r="K172" s="117"/>
    </row>
    <row r="173" spans="6:11" ht="45" x14ac:dyDescent="0.25">
      <c r="F173" s="120" t="s">
        <v>177</v>
      </c>
      <c r="G173" s="31">
        <v>5010302001</v>
      </c>
      <c r="H173" s="31"/>
      <c r="I173" s="64">
        <f>IFERROR(VLOOKUP(G173,CONTROL!C157:E398,3,FALSE),0)</f>
        <v>0</v>
      </c>
      <c r="J173" s="64">
        <f>IFERROR(VLOOKUP(G173,CONTROL!C157:F398,4,FALSE),0)</f>
        <v>0</v>
      </c>
      <c r="K173" s="117"/>
    </row>
    <row r="174" spans="6:11" ht="45" x14ac:dyDescent="0.25">
      <c r="F174" s="120" t="s">
        <v>178</v>
      </c>
      <c r="G174" s="31">
        <v>5010303001</v>
      </c>
      <c r="H174" s="31"/>
      <c r="I174" s="64">
        <f>IFERROR(VLOOKUP(G174,CONTROL!C158:E399,3,FALSE),0)</f>
        <v>0</v>
      </c>
      <c r="J174" s="64">
        <f>IFERROR(VLOOKUP(G174,CONTROL!C158:F399,4,FALSE),0)</f>
        <v>0</v>
      </c>
      <c r="K174" s="117"/>
    </row>
    <row r="175" spans="6:11" ht="75" x14ac:dyDescent="0.25">
      <c r="F175" s="120" t="s">
        <v>179</v>
      </c>
      <c r="G175" s="31">
        <v>5010304001</v>
      </c>
      <c r="H175" s="31"/>
      <c r="I175" s="64">
        <f>IFERROR(VLOOKUP(G175,CONTROL!C159:E400,3,FALSE),0)</f>
        <v>0</v>
      </c>
      <c r="J175" s="64">
        <f>IFERROR(VLOOKUP(G175,CONTROL!C159:F400,4,FALSE),0)</f>
        <v>0</v>
      </c>
      <c r="K175" s="117"/>
    </row>
    <row r="176" spans="6:11" ht="45" x14ac:dyDescent="0.25">
      <c r="F176" s="120" t="s">
        <v>180</v>
      </c>
      <c r="G176" s="31">
        <v>5010401001</v>
      </c>
      <c r="H176" s="31"/>
      <c r="I176" s="64">
        <f>IFERROR(VLOOKUP(G176,CONTROL!C160:E401,3,FALSE),0)</f>
        <v>0</v>
      </c>
      <c r="J176" s="64">
        <f>IFERROR(VLOOKUP(G176,CONTROL!C160:F401,4,FALSE),0)</f>
        <v>0</v>
      </c>
      <c r="K176" s="117"/>
    </row>
    <row r="177" spans="6:11" ht="45" x14ac:dyDescent="0.25">
      <c r="F177" s="120" t="s">
        <v>181</v>
      </c>
      <c r="G177" s="31">
        <v>5010402001</v>
      </c>
      <c r="H177" s="31"/>
      <c r="I177" s="64">
        <f>IFERROR(VLOOKUP(G177,CONTROL!C161:E402,3,FALSE),0)</f>
        <v>0</v>
      </c>
      <c r="J177" s="64">
        <f>IFERROR(VLOOKUP(G177,CONTROL!C161:F402,4,FALSE),0)</f>
        <v>0</v>
      </c>
      <c r="K177" s="117"/>
    </row>
    <row r="178" spans="6:11" ht="60" x14ac:dyDescent="0.25">
      <c r="F178" s="120" t="s">
        <v>182</v>
      </c>
      <c r="G178" s="31">
        <v>5010403001</v>
      </c>
      <c r="H178" s="31"/>
      <c r="I178" s="64">
        <f>IFERROR(VLOOKUP(G178,CONTROL!C162:E403,3,FALSE),0)</f>
        <v>0</v>
      </c>
      <c r="J178" s="64">
        <f>IFERROR(VLOOKUP(G178,CONTROL!C162:F403,4,FALSE),0)</f>
        <v>0</v>
      </c>
      <c r="K178" s="117"/>
    </row>
    <row r="179" spans="6:11" ht="45" x14ac:dyDescent="0.25">
      <c r="F179" s="120" t="s">
        <v>183</v>
      </c>
      <c r="G179" s="31">
        <v>5010499015</v>
      </c>
      <c r="H179" s="31"/>
      <c r="I179" s="64">
        <f>IFERROR(VLOOKUP(G179,CONTROL!C163:E404,3,FALSE),0)</f>
        <v>0</v>
      </c>
      <c r="J179" s="64">
        <f>IFERROR(VLOOKUP(G179,CONTROL!C163:F404,4,FALSE),0)</f>
        <v>0</v>
      </c>
      <c r="K179" s="117"/>
    </row>
    <row r="180" spans="6:11" ht="75" x14ac:dyDescent="0.25">
      <c r="F180" s="120" t="s">
        <v>338</v>
      </c>
      <c r="G180" s="31">
        <v>5010499010</v>
      </c>
      <c r="H180" s="31"/>
      <c r="I180" s="64">
        <f>IFERROR(VLOOKUP(G180,CONTROL!C164:E405,3,FALSE),0)</f>
        <v>0</v>
      </c>
      <c r="J180" s="64">
        <f>IFERROR(VLOOKUP(G180,CONTROL!C164:F405,4,FALSE),0)</f>
        <v>0</v>
      </c>
      <c r="K180" s="117"/>
    </row>
    <row r="181" spans="6:11" ht="60" x14ac:dyDescent="0.25">
      <c r="F181" s="120" t="s">
        <v>339</v>
      </c>
      <c r="G181" s="31">
        <v>5010499099</v>
      </c>
      <c r="H181" s="31"/>
      <c r="I181" s="64">
        <f>IFERROR(VLOOKUP(G181,CONTROL!C165:E406,3,FALSE),0)</f>
        <v>0</v>
      </c>
      <c r="J181" s="64">
        <f>IFERROR(VLOOKUP(G181,CONTROL!C165:F406,4,FALSE),0)</f>
        <v>0</v>
      </c>
      <c r="K181" s="117"/>
    </row>
    <row r="182" spans="6:11" ht="45" x14ac:dyDescent="0.25">
      <c r="F182" s="120" t="s">
        <v>116</v>
      </c>
      <c r="G182" s="31">
        <v>5020101000</v>
      </c>
      <c r="H182" s="31"/>
      <c r="I182" s="64">
        <f>IFERROR(VLOOKUP(G182,CONTROL!C166:E407,3,FALSE),0)</f>
        <v>0</v>
      </c>
      <c r="J182" s="64">
        <f>IFERROR(VLOOKUP(G182,CONTROL!C166:F407,4,FALSE),0)</f>
        <v>0</v>
      </c>
      <c r="K182" s="117"/>
    </row>
    <row r="183" spans="6:11" ht="30" x14ac:dyDescent="0.25">
      <c r="F183" s="120" t="s">
        <v>117</v>
      </c>
      <c r="G183" s="31">
        <v>5020201002</v>
      </c>
      <c r="H183" s="31"/>
      <c r="I183" s="64">
        <f>IFERROR(VLOOKUP(G183,CONTROL!C167:E408,3,FALSE),0)</f>
        <v>0</v>
      </c>
      <c r="J183" s="64">
        <f>IFERROR(VLOOKUP(G183,CONTROL!C167:F408,4,FALSE),0)</f>
        <v>0</v>
      </c>
      <c r="K183" s="117"/>
    </row>
    <row r="184" spans="6:11" ht="30" x14ac:dyDescent="0.25">
      <c r="F184" s="120" t="s">
        <v>234</v>
      </c>
      <c r="G184" s="31">
        <v>5020202000</v>
      </c>
      <c r="H184" s="31"/>
      <c r="I184" s="64">
        <f>IFERROR(VLOOKUP(G184,CONTROL!C168:E409,3,FALSE),0)</f>
        <v>0</v>
      </c>
      <c r="J184" s="64">
        <f>IFERROR(VLOOKUP(G184,CONTROL!C168:F409,4,FALSE),0)</f>
        <v>0</v>
      </c>
      <c r="K184" s="117"/>
    </row>
    <row r="185" spans="6:11" ht="45" x14ac:dyDescent="0.25">
      <c r="F185" s="120" t="s">
        <v>119</v>
      </c>
      <c r="G185" s="31">
        <v>5020301002</v>
      </c>
      <c r="H185" s="31"/>
      <c r="I185" s="64">
        <f>IFERROR(VLOOKUP(G185,CONTROL!C170:E410,3,FALSE),0)</f>
        <v>0</v>
      </c>
      <c r="J185" s="64">
        <f>IFERROR(VLOOKUP(G185,CONTROL!C170:F410,4,FALSE),0)</f>
        <v>0</v>
      </c>
      <c r="K185" s="117"/>
    </row>
    <row r="186" spans="6:11" ht="45" x14ac:dyDescent="0.25">
      <c r="F186" s="120" t="s">
        <v>120</v>
      </c>
      <c r="G186" s="31">
        <v>5020302000</v>
      </c>
      <c r="H186" s="31"/>
      <c r="I186" s="64">
        <f>IFERROR(VLOOKUP(G186,CONTROL!C171:E411,3,FALSE),0)</f>
        <v>0</v>
      </c>
      <c r="J186" s="64">
        <f>IFERROR(VLOOKUP(G186,CONTROL!C171:F411,4,FALSE),0)</f>
        <v>0</v>
      </c>
      <c r="K186" s="117"/>
    </row>
    <row r="187" spans="6:11" ht="45" x14ac:dyDescent="0.25">
      <c r="F187" s="120" t="s">
        <v>121</v>
      </c>
      <c r="G187" s="31">
        <v>5020305000</v>
      </c>
      <c r="H187" s="31"/>
      <c r="I187" s="64">
        <f>IFERROR(VLOOKUP(G187,CONTROL!C172:E412,3,FALSE),0)</f>
        <v>0</v>
      </c>
      <c r="J187" s="64">
        <f>IFERROR(VLOOKUP(G187,CONTROL!C172:F412,4,FALSE),0)</f>
        <v>0</v>
      </c>
      <c r="K187" s="117"/>
    </row>
    <row r="188" spans="6:11" ht="45" x14ac:dyDescent="0.25">
      <c r="F188" s="120" t="s">
        <v>122</v>
      </c>
      <c r="G188" s="31">
        <v>5020306000</v>
      </c>
      <c r="H188" s="31"/>
      <c r="I188" s="64">
        <f>IFERROR(VLOOKUP(G188,CONTROL!C173:E413,3,FALSE),0)</f>
        <v>0</v>
      </c>
      <c r="J188" s="64">
        <f>IFERROR(VLOOKUP(G188,CONTROL!C173:F413,4,FALSE),0)</f>
        <v>0</v>
      </c>
      <c r="K188" s="117"/>
    </row>
    <row r="189" spans="6:11" ht="45" x14ac:dyDescent="0.25">
      <c r="F189" s="120" t="s">
        <v>123</v>
      </c>
      <c r="G189" s="31">
        <v>5020307000</v>
      </c>
      <c r="H189" s="31"/>
      <c r="I189" s="64">
        <f>IFERROR(VLOOKUP(G189,CONTROL!C174:E414,3,FALSE),0)</f>
        <v>0</v>
      </c>
      <c r="J189" s="64">
        <f>IFERROR(VLOOKUP(G189,CONTROL!C174:F414,4,FALSE),0)</f>
        <v>0</v>
      </c>
      <c r="K189" s="117"/>
    </row>
    <row r="190" spans="6:11" ht="75" x14ac:dyDescent="0.25">
      <c r="F190" s="120" t="s">
        <v>124</v>
      </c>
      <c r="G190" s="31">
        <v>5020308000</v>
      </c>
      <c r="H190" s="31"/>
      <c r="I190" s="64">
        <f>IFERROR(VLOOKUP(G190,CONTROL!C175:E415,3,FALSE),0)</f>
        <v>0</v>
      </c>
      <c r="J190" s="64">
        <f>IFERROR(VLOOKUP(G190,CONTROL!C175:F415,4,FALSE),0)</f>
        <v>0</v>
      </c>
      <c r="K190" s="117"/>
    </row>
    <row r="191" spans="6:11" ht="45" x14ac:dyDescent="0.25">
      <c r="F191" s="120" t="s">
        <v>125</v>
      </c>
      <c r="G191" s="31">
        <v>5020309000</v>
      </c>
      <c r="H191" s="31"/>
      <c r="I191" s="64">
        <f>IFERROR(VLOOKUP(G191,CONTROL!C176:E416,3,FALSE),0)</f>
        <v>0</v>
      </c>
      <c r="J191" s="64">
        <f>IFERROR(VLOOKUP(G191,CONTROL!C176:F416,4,FALSE),0)</f>
        <v>0</v>
      </c>
      <c r="K191" s="117"/>
    </row>
    <row r="192" spans="6:11" ht="60" x14ac:dyDescent="0.25">
      <c r="F192" s="120" t="s">
        <v>340</v>
      </c>
      <c r="G192" s="31">
        <v>5020399000</v>
      </c>
      <c r="H192" s="31"/>
      <c r="I192" s="64">
        <f>IFERROR(VLOOKUP(G192,CONTROL!C177:E417,3,FALSE),0)</f>
        <v>0</v>
      </c>
      <c r="J192" s="64">
        <f>IFERROR(VLOOKUP(G192,CONTROL!C177:F417,4,FALSE),0)</f>
        <v>0</v>
      </c>
      <c r="K192" s="117"/>
    </row>
    <row r="193" spans="6:11" ht="120" x14ac:dyDescent="0.25">
      <c r="F193" s="120" t="s">
        <v>341</v>
      </c>
      <c r="G193" s="31">
        <v>5020321002</v>
      </c>
      <c r="H193" s="31"/>
      <c r="I193" s="64">
        <f>IFERROR(VLOOKUP(G193,CONTROL!C178:E418,3,FALSE),0)</f>
        <v>0</v>
      </c>
      <c r="J193" s="64">
        <f>IFERROR(VLOOKUP(G193,CONTROL!C178:F418,4,FALSE),0)</f>
        <v>0</v>
      </c>
      <c r="K193" s="117"/>
    </row>
    <row r="194" spans="6:11" ht="90" x14ac:dyDescent="0.25">
      <c r="F194" s="120" t="s">
        <v>342</v>
      </c>
      <c r="G194" s="31">
        <v>5020321003</v>
      </c>
      <c r="H194" s="31"/>
      <c r="I194" s="64">
        <f>IFERROR(VLOOKUP(G194,CONTROL!C179:E419,3,FALSE),0)</f>
        <v>0</v>
      </c>
      <c r="J194" s="64">
        <f>IFERROR(VLOOKUP(G194,CONTROL!C179:F419,4,FALSE),0)</f>
        <v>0</v>
      </c>
      <c r="K194" s="117"/>
    </row>
    <row r="195" spans="6:11" ht="105" x14ac:dyDescent="0.25">
      <c r="F195" s="120" t="s">
        <v>343</v>
      </c>
      <c r="G195" s="31">
        <v>5020321001</v>
      </c>
      <c r="H195" s="31"/>
      <c r="I195" s="64">
        <f>IFERROR(VLOOKUP(G195,CONTROL!C180:E420,3,FALSE),0)</f>
        <v>0</v>
      </c>
      <c r="J195" s="64">
        <f>IFERROR(VLOOKUP(G195,CONTROL!C180:F420,4,FALSE),0)</f>
        <v>0</v>
      </c>
      <c r="K195" s="117"/>
    </row>
    <row r="196" spans="6:11" ht="120" x14ac:dyDescent="0.25">
      <c r="F196" s="120" t="s">
        <v>344</v>
      </c>
      <c r="G196" s="31">
        <v>5020321010</v>
      </c>
      <c r="H196" s="31"/>
      <c r="I196" s="64">
        <f>IFERROR(VLOOKUP(G196,CONTROL!C181:E421,3,FALSE),0)</f>
        <v>0</v>
      </c>
      <c r="J196" s="64">
        <f>IFERROR(VLOOKUP(G196,CONTROL!C181:F421,4,FALSE),0)</f>
        <v>0</v>
      </c>
      <c r="K196" s="117"/>
    </row>
    <row r="197" spans="6:11" ht="105" x14ac:dyDescent="0.25">
      <c r="F197" s="120" t="s">
        <v>345</v>
      </c>
      <c r="G197" s="31">
        <v>5020321099</v>
      </c>
      <c r="H197" s="31"/>
      <c r="I197" s="64">
        <f>IFERROR(VLOOKUP(G197,CONTROL!C182:E422,3,FALSE),0)</f>
        <v>0</v>
      </c>
      <c r="J197" s="64">
        <f>IFERROR(VLOOKUP(G197,CONTROL!C182:F422,4,FALSE),0)</f>
        <v>0</v>
      </c>
      <c r="K197" s="117"/>
    </row>
    <row r="198" spans="6:11" ht="75" x14ac:dyDescent="0.25">
      <c r="F198" s="120" t="s">
        <v>346</v>
      </c>
      <c r="G198" s="31">
        <v>5020322001</v>
      </c>
      <c r="H198" s="31"/>
      <c r="I198" s="64">
        <f>IFERROR(VLOOKUP(G198,CONTROL!C183:E423,3,FALSE),0)</f>
        <v>0</v>
      </c>
      <c r="J198" s="64">
        <f>IFERROR(VLOOKUP(G198,CONTROL!C183:F423,4,FALSE),0)</f>
        <v>0</v>
      </c>
      <c r="K198" s="117"/>
    </row>
    <row r="199" spans="6:11" ht="30" x14ac:dyDescent="0.25">
      <c r="F199" s="120" t="s">
        <v>127</v>
      </c>
      <c r="G199" s="31">
        <v>5020401000</v>
      </c>
      <c r="H199" s="31"/>
      <c r="I199" s="64">
        <f>IFERROR(VLOOKUP(G199,CONTROL!C184:E424,3,FALSE),0)</f>
        <v>0</v>
      </c>
      <c r="J199" s="64">
        <f>IFERROR(VLOOKUP(G199,CONTROL!C184:F424,4,FALSE),0)</f>
        <v>0</v>
      </c>
      <c r="K199" s="117"/>
    </row>
    <row r="200" spans="6:11" ht="30" x14ac:dyDescent="0.25">
      <c r="F200" s="120" t="s">
        <v>128</v>
      </c>
      <c r="G200" s="31">
        <v>5020402000</v>
      </c>
      <c r="H200" s="31"/>
      <c r="I200" s="64">
        <f>IFERROR(VLOOKUP(G200,CONTROL!C185:E425,3,FALSE),0)</f>
        <v>0</v>
      </c>
      <c r="J200" s="64">
        <f>IFERROR(VLOOKUP(G200,CONTROL!C185:F425,4,FALSE),0)</f>
        <v>0</v>
      </c>
      <c r="K200" s="117"/>
    </row>
    <row r="201" spans="6:11" ht="45" x14ac:dyDescent="0.25">
      <c r="F201" s="120" t="s">
        <v>347</v>
      </c>
      <c r="G201" s="31">
        <v>5020501000</v>
      </c>
      <c r="H201" s="31"/>
      <c r="I201" s="64">
        <f>IFERROR(VLOOKUP(G201,CONTROL!C186:E426,3,FALSE),0)</f>
        <v>0</v>
      </c>
      <c r="J201" s="64">
        <f>IFERROR(VLOOKUP(G201,CONTROL!C186:F426,4,FALSE),0)</f>
        <v>0</v>
      </c>
      <c r="K201" s="117"/>
    </row>
    <row r="202" spans="6:11" ht="45" x14ac:dyDescent="0.25">
      <c r="F202" s="120" t="s">
        <v>188</v>
      </c>
      <c r="G202" s="31">
        <v>5020502002</v>
      </c>
      <c r="H202" s="31"/>
      <c r="I202" s="64">
        <f>IFERROR(VLOOKUP(G202,CONTROL!C187:E427,3,FALSE),0)</f>
        <v>0</v>
      </c>
      <c r="J202" s="64">
        <f>IFERROR(VLOOKUP(G202,CONTROL!C187:F427,4,FALSE),0)</f>
        <v>0</v>
      </c>
      <c r="K202" s="117"/>
    </row>
    <row r="203" spans="6:11" ht="45" x14ac:dyDescent="0.25">
      <c r="F203" s="120" t="s">
        <v>187</v>
      </c>
      <c r="G203" s="31">
        <v>5020502001</v>
      </c>
      <c r="H203" s="31"/>
      <c r="I203" s="64">
        <f>IFERROR(VLOOKUP(G203,CONTROL!C188:E428,3,FALSE),0)</f>
        <v>0</v>
      </c>
      <c r="J203" s="64">
        <f>IFERROR(VLOOKUP(G203,CONTROL!C188:F428,4,FALSE),0)</f>
        <v>0</v>
      </c>
      <c r="K203" s="117"/>
    </row>
    <row r="204" spans="6:11" ht="45" x14ac:dyDescent="0.25">
      <c r="F204" s="120" t="s">
        <v>130</v>
      </c>
      <c r="G204" s="31">
        <v>5020503000</v>
      </c>
      <c r="H204" s="31"/>
      <c r="I204" s="64">
        <f>IFERROR(VLOOKUP(G204,CONTROL!C189:E429,3,FALSE),0)</f>
        <v>0</v>
      </c>
      <c r="J204" s="64">
        <f>IFERROR(VLOOKUP(G204,CONTROL!C189:F429,4,FALSE),0)</f>
        <v>0</v>
      </c>
      <c r="K204" s="117"/>
    </row>
    <row r="205" spans="6:11" ht="75" x14ac:dyDescent="0.25">
      <c r="F205" s="120" t="s">
        <v>131</v>
      </c>
      <c r="G205" s="31">
        <v>5020504000</v>
      </c>
      <c r="H205" s="31"/>
      <c r="I205" s="64">
        <f>IFERROR(VLOOKUP(G205,CONTROL!C190:E430,3,FALSE),0)</f>
        <v>0</v>
      </c>
      <c r="J205" s="64">
        <f>IFERROR(VLOOKUP(G205,CONTROL!C190:F430,4,FALSE),0)</f>
        <v>0</v>
      </c>
      <c r="K205" s="117"/>
    </row>
    <row r="206" spans="6:11" ht="75" x14ac:dyDescent="0.25">
      <c r="F206" s="120" t="s">
        <v>153</v>
      </c>
      <c r="G206" s="31">
        <v>5029906000</v>
      </c>
      <c r="H206" s="31"/>
      <c r="I206" s="64">
        <f>IFERROR(VLOOKUP(G206,CONTROL!C191:E431,3,FALSE),0)</f>
        <v>0</v>
      </c>
      <c r="J206" s="64">
        <f>IFERROR(VLOOKUP(G206,CONTROL!C191:F431,4,FALSE),0)</f>
        <v>0</v>
      </c>
      <c r="K206" s="117"/>
    </row>
    <row r="207" spans="6:11" ht="45" x14ac:dyDescent="0.25">
      <c r="F207" s="120" t="s">
        <v>235</v>
      </c>
      <c r="G207" s="31">
        <v>5020601001</v>
      </c>
      <c r="H207" s="31"/>
      <c r="I207" s="64">
        <f>IFERROR(VLOOKUP(G207,CONTROL!C192:E432,3,FALSE),0)</f>
        <v>0</v>
      </c>
      <c r="J207" s="64">
        <f>IFERROR(VLOOKUP(G207,CONTROL!C192:F432,4,FALSE),0)</f>
        <v>0</v>
      </c>
      <c r="K207" s="117"/>
    </row>
    <row r="208" spans="6:11" ht="75" x14ac:dyDescent="0.25">
      <c r="F208" s="120" t="s">
        <v>348</v>
      </c>
      <c r="G208" s="31">
        <v>5020901002</v>
      </c>
      <c r="H208" s="31"/>
      <c r="I208" s="64">
        <f>IFERROR(VLOOKUP(G208,CONTROL!C193:E433,3,FALSE),0)</f>
        <v>0</v>
      </c>
      <c r="J208" s="64">
        <f>IFERROR(VLOOKUP(G208,CONTROL!C193:F433,4,FALSE),0)</f>
        <v>0</v>
      </c>
      <c r="K208" s="117"/>
    </row>
    <row r="209" spans="6:11" x14ac:dyDescent="0.25">
      <c r="F209" s="120" t="s">
        <v>132</v>
      </c>
      <c r="G209" s="31">
        <v>5020602000</v>
      </c>
      <c r="H209" s="31"/>
      <c r="I209" s="64">
        <f>IFERROR(VLOOKUP(G209,CONTROL!C194:E434,3,FALSE),0)</f>
        <v>0</v>
      </c>
      <c r="J209" s="64">
        <f>IFERROR(VLOOKUP(G209,CONTROL!C194:F434,4,FALSE),0)</f>
        <v>0</v>
      </c>
      <c r="K209" s="117"/>
    </row>
    <row r="210" spans="6:11" ht="30" x14ac:dyDescent="0.25">
      <c r="F210" s="120" t="s">
        <v>149</v>
      </c>
      <c r="G210" s="31">
        <v>5029901000</v>
      </c>
      <c r="H210" s="31"/>
      <c r="I210" s="64">
        <f>IFERROR(VLOOKUP(G210,CONTROL!C195:E435,3,FALSE),0)</f>
        <v>0</v>
      </c>
      <c r="J210" s="64">
        <f>IFERROR(VLOOKUP(G210,CONTROL!C195:F435,4,FALSE),0)</f>
        <v>0</v>
      </c>
      <c r="K210" s="117"/>
    </row>
    <row r="211" spans="6:11" ht="45" x14ac:dyDescent="0.25">
      <c r="F211" s="120" t="s">
        <v>150</v>
      </c>
      <c r="G211" s="31">
        <v>5029902000</v>
      </c>
      <c r="H211" s="31"/>
      <c r="I211" s="64">
        <f>IFERROR(VLOOKUP(G211,CONTROL!C196:E436,3,FALSE),0)</f>
        <v>0</v>
      </c>
      <c r="J211" s="64">
        <f>IFERROR(VLOOKUP(G211,CONTROL!C196:F436,4,FALSE),0)</f>
        <v>0</v>
      </c>
      <c r="K211" s="117"/>
    </row>
    <row r="212" spans="6:11" ht="45" x14ac:dyDescent="0.25">
      <c r="F212" s="120" t="s">
        <v>151</v>
      </c>
      <c r="G212" s="31">
        <v>5029903000</v>
      </c>
      <c r="H212" s="31"/>
      <c r="I212" s="64">
        <f>IFERROR(VLOOKUP(G212,CONTROL!C197:E437,3,FALSE),0)</f>
        <v>0</v>
      </c>
      <c r="J212" s="64">
        <f>IFERROR(VLOOKUP(G212,CONTROL!C197:F437,4,FALSE),0)</f>
        <v>0</v>
      </c>
      <c r="K212" s="117"/>
    </row>
    <row r="213" spans="6:11" ht="60" x14ac:dyDescent="0.25">
      <c r="F213" s="120" t="s">
        <v>152</v>
      </c>
      <c r="G213" s="31">
        <v>5029904000</v>
      </c>
      <c r="H213" s="31"/>
      <c r="I213" s="64">
        <f>IFERROR(VLOOKUP(G213,CONTROL!C198:E438,3,FALSE),0)</f>
        <v>0</v>
      </c>
      <c r="J213" s="64">
        <f>IFERROR(VLOOKUP(G213,CONTROL!C198:F438,4,FALSE),0)</f>
        <v>0</v>
      </c>
      <c r="K213" s="117"/>
    </row>
    <row r="214" spans="6:11" ht="75" x14ac:dyDescent="0.25">
      <c r="F214" s="120" t="s">
        <v>349</v>
      </c>
      <c r="G214" s="31">
        <v>5029905001</v>
      </c>
      <c r="H214" s="31"/>
      <c r="I214" s="64">
        <f>IFERROR(VLOOKUP(G214,CONTROL!C199:E439,3,FALSE),0)</f>
        <v>0</v>
      </c>
      <c r="J214" s="64">
        <f>IFERROR(VLOOKUP(G214,CONTROL!C199:F439,4,FALSE),0)</f>
        <v>0</v>
      </c>
      <c r="K214" s="117"/>
    </row>
    <row r="215" spans="6:11" ht="60" x14ac:dyDescent="0.25">
      <c r="F215" s="120" t="s">
        <v>350</v>
      </c>
      <c r="G215" s="31">
        <v>5029905003</v>
      </c>
      <c r="H215" s="31"/>
      <c r="I215" s="64">
        <f>IFERROR(VLOOKUP(G215,CONTROL!C200:E440,3,FALSE),0)</f>
        <v>0</v>
      </c>
      <c r="J215" s="64">
        <f>IFERROR(VLOOKUP(G215,CONTROL!C200:F440,4,FALSE),0)</f>
        <v>0</v>
      </c>
      <c r="K215" s="117"/>
    </row>
    <row r="216" spans="6:11" ht="45" x14ac:dyDescent="0.25">
      <c r="F216" s="120" t="s">
        <v>351</v>
      </c>
      <c r="G216" s="31">
        <v>5029905004</v>
      </c>
      <c r="H216" s="31"/>
      <c r="I216" s="64">
        <f>IFERROR(VLOOKUP(G216,CONTROL!C201:E441,3,FALSE),0)</f>
        <v>0</v>
      </c>
      <c r="J216" s="64">
        <f>IFERROR(VLOOKUP(G216,CONTROL!C201:F441,4,FALSE),0)</f>
        <v>0</v>
      </c>
      <c r="K216" s="117"/>
    </row>
    <row r="217" spans="6:11" ht="60" x14ac:dyDescent="0.25">
      <c r="F217" s="120" t="s">
        <v>352</v>
      </c>
      <c r="G217" s="31">
        <v>5029905005</v>
      </c>
      <c r="H217" s="31"/>
      <c r="I217" s="64">
        <f>IFERROR(VLOOKUP(G217,CONTROL!C202:E442,3,FALSE),0)</f>
        <v>0</v>
      </c>
      <c r="J217" s="64">
        <f>IFERROR(VLOOKUP(G217,CONTROL!C202:F442,4,FALSE),0)</f>
        <v>0</v>
      </c>
      <c r="K217" s="117"/>
    </row>
    <row r="218" spans="6:11" ht="30" x14ac:dyDescent="0.25">
      <c r="F218" s="120" t="s">
        <v>202</v>
      </c>
      <c r="G218" s="31">
        <v>5029905006</v>
      </c>
      <c r="H218" s="31"/>
      <c r="I218" s="64">
        <f>IFERROR(VLOOKUP(G218,CONTROL!C203:E443,3,FALSE),0)</f>
        <v>0</v>
      </c>
      <c r="J218" s="64">
        <f>IFERROR(VLOOKUP(G218,CONTROL!C203:F443,4,FALSE),0)</f>
        <v>0</v>
      </c>
      <c r="K218" s="117"/>
    </row>
    <row r="219" spans="6:11" ht="60" x14ac:dyDescent="0.25">
      <c r="F219" s="120" t="s">
        <v>361</v>
      </c>
      <c r="G219" s="31">
        <v>5029905008</v>
      </c>
      <c r="H219" s="31"/>
      <c r="I219" s="64">
        <f>IFERROR(VLOOKUP(G219,CONTROL!C204:E444,3,FALSE),0)</f>
        <v>0</v>
      </c>
      <c r="J219" s="64">
        <f>IFERROR(VLOOKUP(G219,CONTROL!C204:F444,4,FALSE),0)</f>
        <v>0</v>
      </c>
      <c r="K219" s="117"/>
    </row>
    <row r="220" spans="6:11" ht="30" x14ac:dyDescent="0.25">
      <c r="F220" s="120" t="s">
        <v>154</v>
      </c>
      <c r="G220" s="31">
        <v>5029907000</v>
      </c>
      <c r="H220" s="31"/>
      <c r="I220" s="64">
        <f>IFERROR(VLOOKUP(G220,CONTROL!C205:E445,3,FALSE),0)</f>
        <v>0</v>
      </c>
      <c r="J220" s="64">
        <f>IFERROR(VLOOKUP(G220,CONTROL!C205:F445,4,FALSE),0)</f>
        <v>0</v>
      </c>
      <c r="K220" s="117"/>
    </row>
    <row r="221" spans="6:11" ht="30" x14ac:dyDescent="0.25">
      <c r="F221" s="120" t="s">
        <v>134</v>
      </c>
      <c r="G221" s="31">
        <v>5021101000</v>
      </c>
      <c r="H221" s="31"/>
      <c r="I221" s="64">
        <f>IFERROR(VLOOKUP(G221,CONTROL!C206:E446,3,FALSE),0)</f>
        <v>0</v>
      </c>
      <c r="J221" s="64">
        <f>IFERROR(VLOOKUP(G221,CONTROL!C206:F446,4,FALSE),0)</f>
        <v>0</v>
      </c>
      <c r="K221" s="117"/>
    </row>
    <row r="222" spans="6:11" ht="30" x14ac:dyDescent="0.25">
      <c r="F222" s="120" t="s">
        <v>135</v>
      </c>
      <c r="G222" s="31">
        <v>5021102000</v>
      </c>
      <c r="H222" s="31"/>
      <c r="I222" s="64">
        <f>IFERROR(VLOOKUP(G222,CONTROL!C207:E447,3,FALSE),0)</f>
        <v>0</v>
      </c>
      <c r="J222" s="64">
        <f>IFERROR(VLOOKUP(G222,CONTROL!C207:F447,4,FALSE),0)</f>
        <v>0</v>
      </c>
      <c r="K222" s="117"/>
    </row>
    <row r="223" spans="6:11" ht="30" x14ac:dyDescent="0.25">
      <c r="F223" s="120" t="s">
        <v>136</v>
      </c>
      <c r="G223" s="31">
        <v>5021103002</v>
      </c>
      <c r="H223" s="31"/>
      <c r="I223" s="64">
        <f>IFERROR(VLOOKUP(G223,CONTROL!C208:E448,3,FALSE),0)</f>
        <v>0</v>
      </c>
      <c r="J223" s="64">
        <f>IFERROR(VLOOKUP(G223,CONTROL!C208:F448,4,FALSE),0)</f>
        <v>0</v>
      </c>
      <c r="K223" s="117"/>
    </row>
    <row r="224" spans="6:11" ht="30" x14ac:dyDescent="0.25">
      <c r="F224" s="120" t="s">
        <v>137</v>
      </c>
      <c r="G224" s="31">
        <v>5021202000</v>
      </c>
      <c r="H224" s="31"/>
      <c r="I224" s="64">
        <f>IFERROR(VLOOKUP(G224,CONTROL!C209:E449,3,FALSE),0)</f>
        <v>0</v>
      </c>
      <c r="J224" s="64">
        <f>IFERROR(VLOOKUP(G224,CONTROL!C209:F449,4,FALSE),0)</f>
        <v>0</v>
      </c>
      <c r="K224" s="117"/>
    </row>
    <row r="225" spans="6:11" ht="30" x14ac:dyDescent="0.25">
      <c r="F225" s="120" t="s">
        <v>138</v>
      </c>
      <c r="G225" s="31">
        <v>5021203000</v>
      </c>
      <c r="H225" s="31"/>
      <c r="I225" s="64">
        <f>IFERROR(VLOOKUP(G225,CONTROL!C210:E450,3,FALSE),0)</f>
        <v>0</v>
      </c>
      <c r="J225" s="64">
        <f>IFERROR(VLOOKUP(G225,CONTROL!C210:F450,4,FALSE),0)</f>
        <v>0</v>
      </c>
      <c r="K225" s="117"/>
    </row>
    <row r="226" spans="6:11" ht="45" x14ac:dyDescent="0.25">
      <c r="F226" s="120" t="s">
        <v>29</v>
      </c>
      <c r="G226" s="31">
        <v>5021199000</v>
      </c>
      <c r="H226" s="31"/>
      <c r="I226" s="64">
        <f>IFERROR(VLOOKUP(G226,CONTROL!C211:E451,3,FALSE),0)</f>
        <v>0</v>
      </c>
      <c r="J226" s="64">
        <f>IFERROR(VLOOKUP(G226,CONTROL!C211:F451,4,FALSE),0)</f>
        <v>0</v>
      </c>
      <c r="K226" s="117"/>
    </row>
    <row r="227" spans="6:11" ht="45" x14ac:dyDescent="0.25">
      <c r="F227" s="120" t="s">
        <v>139</v>
      </c>
      <c r="G227" s="31">
        <v>5021299000</v>
      </c>
      <c r="H227" s="31"/>
      <c r="I227" s="64">
        <f>IFERROR(VLOOKUP(G227,CONTROL!C212:E452,3,FALSE),0)</f>
        <v>0</v>
      </c>
      <c r="J227" s="64">
        <f>IFERROR(VLOOKUP(G227,CONTROL!C212:F452,4,FALSE),0)</f>
        <v>0</v>
      </c>
      <c r="K227" s="117"/>
    </row>
    <row r="228" spans="6:11" ht="90" x14ac:dyDescent="0.25">
      <c r="F228" s="120" t="s">
        <v>189</v>
      </c>
      <c r="G228" s="31">
        <v>5021304001</v>
      </c>
      <c r="H228" s="31"/>
      <c r="I228" s="64">
        <f>IFERROR(VLOOKUP(G228,CONTROL!C213:E453,3,FALSE),0)</f>
        <v>0</v>
      </c>
      <c r="J228" s="64">
        <f>IFERROR(VLOOKUP(G228,CONTROL!C213:F453,4,FALSE),0)</f>
        <v>0</v>
      </c>
      <c r="K228" s="117"/>
    </row>
    <row r="229" spans="6:11" ht="105" x14ac:dyDescent="0.25">
      <c r="F229" s="120" t="s">
        <v>190</v>
      </c>
      <c r="G229" s="31">
        <v>5021304006</v>
      </c>
      <c r="H229" s="31"/>
      <c r="I229" s="64">
        <f>IFERROR(VLOOKUP(G229,CONTROL!C214:E454,3,FALSE),0)</f>
        <v>0</v>
      </c>
      <c r="J229" s="64">
        <f>IFERROR(VLOOKUP(G229,CONTROL!C214:F454,4,FALSE),0)</f>
        <v>0</v>
      </c>
      <c r="K229" s="117"/>
    </row>
    <row r="230" spans="6:11" ht="105" x14ac:dyDescent="0.25">
      <c r="F230" s="120" t="s">
        <v>191</v>
      </c>
      <c r="G230" s="31">
        <v>5021304099</v>
      </c>
      <c r="H230" s="31"/>
      <c r="I230" s="64">
        <f>IFERROR(VLOOKUP(G230,CONTROL!C215:E455,3,FALSE),0)</f>
        <v>0</v>
      </c>
      <c r="J230" s="64">
        <f>IFERROR(VLOOKUP(G230,CONTROL!C215:F455,4,FALSE),0)</f>
        <v>0</v>
      </c>
      <c r="K230" s="117"/>
    </row>
    <row r="231" spans="6:11" ht="90" x14ac:dyDescent="0.25">
      <c r="F231" s="120" t="s">
        <v>141</v>
      </c>
      <c r="G231" s="31">
        <v>5021309000</v>
      </c>
      <c r="H231" s="31"/>
      <c r="I231" s="64">
        <f>IFERROR(VLOOKUP(G231,CONTROL!C216:E456,3,FALSE),0)</f>
        <v>0</v>
      </c>
      <c r="J231" s="64">
        <f>IFERROR(VLOOKUP(G231,CONTROL!C216:F456,4,FALSE),0)</f>
        <v>0</v>
      </c>
      <c r="K231" s="117"/>
    </row>
    <row r="232" spans="6:11" ht="60" x14ac:dyDescent="0.25">
      <c r="F232" s="120" t="s">
        <v>140</v>
      </c>
      <c r="G232" s="31">
        <v>5021307000</v>
      </c>
      <c r="H232" s="31"/>
      <c r="I232" s="64">
        <f>IFERROR(VLOOKUP(G232,CONTROL!C217:E457,3,FALSE),0)</f>
        <v>0</v>
      </c>
      <c r="J232" s="64">
        <f>IFERROR(VLOOKUP(G232,CONTROL!C217:F457,4,FALSE),0)</f>
        <v>0</v>
      </c>
      <c r="K232" s="117"/>
    </row>
    <row r="233" spans="6:11" ht="120" x14ac:dyDescent="0.25">
      <c r="F233" s="120" t="s">
        <v>192</v>
      </c>
      <c r="G233" s="31">
        <v>5021305002</v>
      </c>
      <c r="H233" s="31"/>
      <c r="I233" s="64">
        <f>IFERROR(VLOOKUP(G233,CONTROL!C218:E458,3,FALSE),0)</f>
        <v>0</v>
      </c>
      <c r="J233" s="64">
        <f>IFERROR(VLOOKUP(G233,CONTROL!C218:F458,4,FALSE),0)</f>
        <v>0</v>
      </c>
      <c r="K233" s="117"/>
    </row>
    <row r="234" spans="6:11" ht="120" x14ac:dyDescent="0.25">
      <c r="F234" s="120" t="s">
        <v>193</v>
      </c>
      <c r="G234" s="31">
        <v>5021305003</v>
      </c>
      <c r="H234" s="31"/>
      <c r="I234" s="64">
        <f>IFERROR(VLOOKUP(G234,CONTROL!C219:E459,3,FALSE),0)</f>
        <v>0</v>
      </c>
      <c r="J234" s="64">
        <f>IFERROR(VLOOKUP(G234,CONTROL!C219:F459,4,FALSE),0)</f>
        <v>0</v>
      </c>
      <c r="K234" s="117"/>
    </row>
    <row r="235" spans="6:11" ht="135" x14ac:dyDescent="0.25">
      <c r="F235" s="120" t="s">
        <v>194</v>
      </c>
      <c r="G235" s="31">
        <v>5021305007</v>
      </c>
      <c r="H235" s="31"/>
      <c r="I235" s="64">
        <f>IFERROR(VLOOKUP(G235,CONTROL!C220:E460,3,FALSE),0)</f>
        <v>0</v>
      </c>
      <c r="J235" s="64">
        <f>IFERROR(VLOOKUP(G235,CONTROL!C220:F460,4,FALSE),0)</f>
        <v>0</v>
      </c>
      <c r="K235" s="117"/>
    </row>
    <row r="236" spans="6:11" ht="150" x14ac:dyDescent="0.25">
      <c r="F236" s="120" t="s">
        <v>195</v>
      </c>
      <c r="G236" s="31">
        <v>5021305099</v>
      </c>
      <c r="H236" s="31"/>
      <c r="I236" s="64">
        <f>IFERROR(VLOOKUP(G236,CONTROL!C221:E461,3,FALSE),0)</f>
        <v>0</v>
      </c>
      <c r="J236" s="64">
        <f>IFERROR(VLOOKUP(G236,CONTROL!C221:F461,4,FALSE),0)</f>
        <v>0</v>
      </c>
      <c r="K236" s="117"/>
    </row>
    <row r="237" spans="6:11" ht="120" x14ac:dyDescent="0.25">
      <c r="F237" s="120" t="s">
        <v>196</v>
      </c>
      <c r="G237" s="31">
        <v>5021306001</v>
      </c>
      <c r="H237" s="31"/>
      <c r="I237" s="64">
        <f>IFERROR(VLOOKUP(G237,CONTROL!C222:E462,3,FALSE),0)</f>
        <v>0</v>
      </c>
      <c r="J237" s="64">
        <f>IFERROR(VLOOKUP(G237,CONTROL!C222:F462,4,FALSE),0)</f>
        <v>0</v>
      </c>
      <c r="K237" s="117"/>
    </row>
    <row r="238" spans="6:11" ht="60" x14ac:dyDescent="0.25">
      <c r="F238" s="120" t="s">
        <v>197</v>
      </c>
      <c r="G238" s="31">
        <v>5021399099</v>
      </c>
      <c r="H238" s="31"/>
      <c r="I238" s="64">
        <f>IFERROR(VLOOKUP(G238,CONTROL!C223:E463,3,FALSE),0)</f>
        <v>0</v>
      </c>
      <c r="J238" s="64">
        <f>IFERROR(VLOOKUP(G238,CONTROL!C223:F463,4,FALSE),0)</f>
        <v>0</v>
      </c>
      <c r="K238" s="117"/>
    </row>
    <row r="239" spans="6:11" x14ac:dyDescent="0.25">
      <c r="F239" s="120" t="s">
        <v>155</v>
      </c>
      <c r="G239" s="31">
        <v>5029908000</v>
      </c>
      <c r="H239" s="31"/>
      <c r="I239" s="64">
        <f>IFERROR(VLOOKUP(G239,CONTROL!C224:E464,3,FALSE),0)</f>
        <v>0</v>
      </c>
      <c r="J239" s="64">
        <f>IFERROR(VLOOKUP(G239,CONTROL!C224:F464,4,FALSE),0)</f>
        <v>0</v>
      </c>
      <c r="K239" s="117"/>
    </row>
    <row r="240" spans="6:11" ht="45" x14ac:dyDescent="0.25">
      <c r="F240" s="120" t="s">
        <v>142</v>
      </c>
      <c r="G240" s="31">
        <v>5021402000</v>
      </c>
      <c r="H240" s="31"/>
      <c r="I240" s="64">
        <f>IFERROR(VLOOKUP(G240,CONTROL!C225:E465,3,FALSE),0)</f>
        <v>0</v>
      </c>
      <c r="J240" s="64">
        <f>IFERROR(VLOOKUP(G240,CONTROL!C225:F465,4,FALSE),0)</f>
        <v>0</v>
      </c>
      <c r="K240" s="117"/>
    </row>
    <row r="241" spans="6:11" ht="45" x14ac:dyDescent="0.25">
      <c r="F241" s="120" t="s">
        <v>143</v>
      </c>
      <c r="G241" s="31">
        <v>5021403000</v>
      </c>
      <c r="H241" s="31"/>
      <c r="I241" s="64">
        <f>IFERROR(VLOOKUP(G241,CONTROL!C226:E466,3,FALSE),0)</f>
        <v>0</v>
      </c>
      <c r="J241" s="64">
        <f>IFERROR(VLOOKUP(G241,CONTROL!C226:F466,4,FALSE),0)</f>
        <v>0</v>
      </c>
      <c r="K241" s="117"/>
    </row>
    <row r="242" spans="6:11" ht="60" x14ac:dyDescent="0.25">
      <c r="F242" s="120" t="s">
        <v>144</v>
      </c>
      <c r="G242" s="31">
        <v>5021405000</v>
      </c>
      <c r="H242" s="31"/>
      <c r="I242" s="64">
        <f>IFERROR(VLOOKUP(G242,CONTROL!C227:E467,3,FALSE),0)</f>
        <v>0</v>
      </c>
      <c r="J242" s="64">
        <f>IFERROR(VLOOKUP(G242,CONTROL!C227:F467,4,FALSE),0)</f>
        <v>0</v>
      </c>
      <c r="K242" s="117"/>
    </row>
    <row r="243" spans="6:11" ht="30" x14ac:dyDescent="0.25">
      <c r="F243" s="120" t="s">
        <v>145</v>
      </c>
      <c r="G243" s="31">
        <v>5021499000</v>
      </c>
      <c r="H243" s="31"/>
      <c r="I243" s="64">
        <f>IFERROR(VLOOKUP(G243,CONTROL!C228:E468,3,FALSE),0)</f>
        <v>0</v>
      </c>
      <c r="J243" s="64">
        <f>IFERROR(VLOOKUP(G243,CONTROL!C228:F468,4,FALSE),0)</f>
        <v>0</v>
      </c>
      <c r="K243" s="117"/>
    </row>
    <row r="244" spans="6:11" ht="30" x14ac:dyDescent="0.25">
      <c r="F244" s="120" t="s">
        <v>157</v>
      </c>
      <c r="G244" s="31">
        <v>5030104000</v>
      </c>
      <c r="H244" s="31"/>
      <c r="I244" s="64">
        <f>IFERROR(VLOOKUP(G244,CONTROL!C229:E469,3,FALSE),0)</f>
        <v>0</v>
      </c>
      <c r="J244" s="64">
        <f>IFERROR(VLOOKUP(G244,CONTROL!C229:F469,4,FALSE),0)</f>
        <v>0</v>
      </c>
      <c r="K244" s="117"/>
    </row>
    <row r="245" spans="6:11" ht="60" x14ac:dyDescent="0.25">
      <c r="F245" s="120" t="s">
        <v>236</v>
      </c>
      <c r="G245" s="31">
        <v>5021003000</v>
      </c>
      <c r="H245" s="31"/>
      <c r="I245" s="64">
        <f>IFERROR(VLOOKUP(G245,CONTROL!C230:E470,3,FALSE),0)</f>
        <v>0</v>
      </c>
      <c r="J245" s="64">
        <f>IFERROR(VLOOKUP(G245,CONTROL!C230:F470,4,FALSE),0)</f>
        <v>0</v>
      </c>
      <c r="K245" s="117"/>
    </row>
    <row r="246" spans="6:11" ht="45" x14ac:dyDescent="0.25">
      <c r="F246" s="120" t="s">
        <v>146</v>
      </c>
      <c r="G246" s="31">
        <v>5021502000</v>
      </c>
      <c r="H246" s="31"/>
      <c r="I246" s="64">
        <f>IFERROR(VLOOKUP(G246,CONTROL!C231:E471,3,FALSE),0)</f>
        <v>0</v>
      </c>
      <c r="J246" s="64">
        <f>IFERROR(VLOOKUP(G246,CONTROL!C231:F471,4,FALSE),0)</f>
        <v>0</v>
      </c>
      <c r="K246" s="117"/>
    </row>
    <row r="247" spans="6:11" ht="30" x14ac:dyDescent="0.25">
      <c r="F247" s="120" t="s">
        <v>147</v>
      </c>
      <c r="G247" s="31">
        <v>5021503000</v>
      </c>
      <c r="H247" s="31"/>
      <c r="I247" s="64">
        <f>IFERROR(VLOOKUP(G247,CONTROL!C232:E472,3,FALSE),0)</f>
        <v>0</v>
      </c>
      <c r="J247" s="64">
        <f>IFERROR(VLOOKUP(G247,CONTROL!C232:F472,4,FALSE),0)</f>
        <v>0</v>
      </c>
      <c r="K247" s="117"/>
    </row>
    <row r="248" spans="6:11" ht="30" x14ac:dyDescent="0.25">
      <c r="F248" s="120" t="s">
        <v>148</v>
      </c>
      <c r="G248" s="31">
        <v>5021601000</v>
      </c>
      <c r="H248" s="31"/>
      <c r="I248" s="64">
        <f>IFERROR(VLOOKUP(G248,CONTROL!C233:E473,3,FALSE),0)</f>
        <v>0</v>
      </c>
      <c r="J248" s="64">
        <f>IFERROR(VLOOKUP(G248,CONTROL!C233:F473,4,FALSE),0)</f>
        <v>0</v>
      </c>
      <c r="K248" s="117"/>
    </row>
    <row r="249" spans="6:11" ht="60" x14ac:dyDescent="0.25">
      <c r="F249" s="120" t="s">
        <v>237</v>
      </c>
      <c r="G249" s="31">
        <v>5050201000</v>
      </c>
      <c r="H249" s="31"/>
      <c r="I249" s="64">
        <f>IFERROR(VLOOKUP(G249,CONTROL!C234:E474,3,FALSE),0)</f>
        <v>0</v>
      </c>
      <c r="J249" s="64">
        <f>IFERROR(VLOOKUP(G249,CONTROL!C234:F474,4,FALSE),0)</f>
        <v>0</v>
      </c>
      <c r="K249" s="117"/>
    </row>
    <row r="250" spans="6:11" ht="75" x14ac:dyDescent="0.25">
      <c r="F250" s="120" t="s">
        <v>353</v>
      </c>
      <c r="G250" s="31">
        <v>5050102003</v>
      </c>
      <c r="H250" s="31"/>
      <c r="I250" s="64">
        <f>IFERROR(VLOOKUP(G250,CONTROL!C235:E475,3,FALSE),0)</f>
        <v>0</v>
      </c>
      <c r="J250" s="64">
        <f>IFERROR(VLOOKUP(G250,CONTROL!C235:F475,4,FALSE),0)</f>
        <v>0</v>
      </c>
      <c r="K250" s="117"/>
    </row>
    <row r="251" spans="6:11" ht="30" x14ac:dyDescent="0.25">
      <c r="F251" s="120" t="s">
        <v>244</v>
      </c>
      <c r="G251" s="31">
        <v>5050104001</v>
      </c>
      <c r="H251" s="31"/>
      <c r="I251" s="64">
        <f>IFERROR(VLOOKUP(G251,CONTROL!C236:E476,3,FALSE),0)</f>
        <v>0</v>
      </c>
      <c r="J251" s="64">
        <f>IFERROR(VLOOKUP(G251,CONTROL!C236:F476,4,FALSE),0)</f>
        <v>0</v>
      </c>
      <c r="K251" s="117"/>
    </row>
    <row r="252" spans="6:11" ht="45" x14ac:dyDescent="0.25">
      <c r="F252" s="120" t="s">
        <v>245</v>
      </c>
      <c r="G252" s="31">
        <v>5050104099</v>
      </c>
      <c r="H252" s="31"/>
      <c r="I252" s="64">
        <f>IFERROR(VLOOKUP(G252,CONTROL!C237:E477,3,FALSE),0)</f>
        <v>0</v>
      </c>
      <c r="J252" s="64">
        <f>IFERROR(VLOOKUP(G252,CONTROL!C237:F477,4,FALSE),0)</f>
        <v>0</v>
      </c>
      <c r="K252" s="117"/>
    </row>
    <row r="253" spans="6:11" ht="45" x14ac:dyDescent="0.25">
      <c r="F253" s="120" t="s">
        <v>255</v>
      </c>
      <c r="G253" s="31">
        <v>5050107001</v>
      </c>
      <c r="H253" s="31"/>
      <c r="I253" s="64">
        <f>IFERROR(VLOOKUP(G253,CONTROL!C238:E478,3,FALSE),0)</f>
        <v>0</v>
      </c>
      <c r="J253" s="64">
        <f>IFERROR(VLOOKUP(G253,CONTROL!C238:F478,4,FALSE),0)</f>
        <v>0</v>
      </c>
      <c r="K253" s="117"/>
    </row>
    <row r="254" spans="6:11" ht="30" x14ac:dyDescent="0.25">
      <c r="F254" s="120" t="s">
        <v>256</v>
      </c>
      <c r="G254" s="31">
        <v>5050107002</v>
      </c>
      <c r="H254" s="31"/>
      <c r="I254" s="64">
        <f>IFERROR(VLOOKUP(G254,CONTROL!C239:E479,3,FALSE),0)</f>
        <v>0</v>
      </c>
      <c r="J254" s="64">
        <f>IFERROR(VLOOKUP(G254,CONTROL!C239:F479,4,FALSE),0)</f>
        <v>0</v>
      </c>
      <c r="K254" s="117"/>
    </row>
    <row r="255" spans="6:11" ht="45" x14ac:dyDescent="0.25">
      <c r="F255" s="120" t="s">
        <v>246</v>
      </c>
      <c r="G255" s="31">
        <v>5050105002</v>
      </c>
      <c r="H255" s="31"/>
      <c r="I255" s="64">
        <f>IFERROR(VLOOKUP(G255,CONTROL!C240:E480,3,FALSE),0)</f>
        <v>0</v>
      </c>
      <c r="J255" s="64">
        <f>IFERROR(VLOOKUP(G255,CONTROL!C240:F480,4,FALSE),0)</f>
        <v>0</v>
      </c>
      <c r="K255" s="117"/>
    </row>
    <row r="256" spans="6:11" ht="45" x14ac:dyDescent="0.25">
      <c r="F256" s="120" t="s">
        <v>247</v>
      </c>
      <c r="G256" s="31">
        <v>5050105003</v>
      </c>
      <c r="H256" s="31"/>
      <c r="I256" s="64">
        <f>IFERROR(VLOOKUP(G256,CONTROL!C241:E481,3,FALSE),0)</f>
        <v>0</v>
      </c>
      <c r="J256" s="64">
        <f>IFERROR(VLOOKUP(G256,CONTROL!C241:F481,4,FALSE),0)</f>
        <v>0</v>
      </c>
      <c r="K256" s="117"/>
    </row>
    <row r="257" spans="3:11" ht="75" x14ac:dyDescent="0.25">
      <c r="F257" s="120" t="s">
        <v>248</v>
      </c>
      <c r="G257" s="31">
        <v>5050105007</v>
      </c>
      <c r="H257" s="31"/>
      <c r="I257" s="64">
        <f>IFERROR(VLOOKUP(G257,CONTROL!C242:E482,3,FALSE),0)</f>
        <v>0</v>
      </c>
      <c r="J257" s="64">
        <f>IFERROR(VLOOKUP(G257,CONTROL!C242:F482,4,FALSE),0)</f>
        <v>0</v>
      </c>
      <c r="K257" s="117"/>
    </row>
    <row r="258" spans="3:11" ht="75" x14ac:dyDescent="0.25">
      <c r="F258" s="120" t="s">
        <v>249</v>
      </c>
      <c r="G258" s="31">
        <v>5050105009</v>
      </c>
      <c r="H258" s="31"/>
      <c r="I258" s="64">
        <f>IFERROR(VLOOKUP(G258,CONTROL!C243:E483,3,FALSE),0)</f>
        <v>0</v>
      </c>
      <c r="J258" s="64">
        <f>IFERROR(VLOOKUP(G258,CONTROL!C243:F483,4,FALSE),0)</f>
        <v>0</v>
      </c>
      <c r="K258" s="117"/>
    </row>
    <row r="259" spans="3:11" ht="45" x14ac:dyDescent="0.25">
      <c r="F259" s="120" t="s">
        <v>250</v>
      </c>
      <c r="G259" s="31">
        <v>5050105011</v>
      </c>
      <c r="H259" s="31"/>
      <c r="I259" s="64">
        <f>IFERROR(VLOOKUP(G259,CONTROL!C244:E484,3,FALSE),0)</f>
        <v>0</v>
      </c>
      <c r="J259" s="64">
        <f>IFERROR(VLOOKUP(G259,CONTROL!C244:F484,4,FALSE),0)</f>
        <v>0</v>
      </c>
      <c r="K259" s="117"/>
    </row>
    <row r="260" spans="3:11" ht="45" x14ac:dyDescent="0.25">
      <c r="F260" s="120" t="s">
        <v>251</v>
      </c>
      <c r="G260" s="31">
        <v>5050105013</v>
      </c>
      <c r="H260" s="31"/>
      <c r="I260" s="64">
        <f>IFERROR(VLOOKUP(G260,CONTROL!C245:E485,3,FALSE),0)</f>
        <v>0</v>
      </c>
      <c r="J260" s="64">
        <f>IFERROR(VLOOKUP(G260,CONTROL!C245:F485,4,FALSE),0)</f>
        <v>0</v>
      </c>
      <c r="K260" s="117"/>
    </row>
    <row r="261" spans="3:11" ht="75" x14ac:dyDescent="0.25">
      <c r="F261" s="120" t="s">
        <v>252</v>
      </c>
      <c r="G261" s="31">
        <v>5050105014</v>
      </c>
      <c r="H261" s="31"/>
      <c r="I261" s="64">
        <f>IFERROR(VLOOKUP(G261,CONTROL!C246:E486,3,FALSE),0)</f>
        <v>0</v>
      </c>
      <c r="J261" s="64">
        <f>IFERROR(VLOOKUP(G261,CONTROL!C246:F486,4,FALSE),0)</f>
        <v>0</v>
      </c>
      <c r="K261" s="117"/>
    </row>
    <row r="262" spans="3:11" ht="60" x14ac:dyDescent="0.25">
      <c r="F262" s="120" t="s">
        <v>253</v>
      </c>
      <c r="G262" s="31">
        <v>5050105099</v>
      </c>
      <c r="H262" s="31"/>
      <c r="I262" s="64">
        <f>IFERROR(VLOOKUP(G262,CONTROL!C247:E487,3,FALSE),0)</f>
        <v>0</v>
      </c>
      <c r="J262" s="64">
        <f>IFERROR(VLOOKUP(G262,CONTROL!C247:F487,4,FALSE),0)</f>
        <v>0</v>
      </c>
      <c r="K262" s="117"/>
    </row>
    <row r="263" spans="3:11" ht="45" x14ac:dyDescent="0.25">
      <c r="F263" s="120" t="s">
        <v>254</v>
      </c>
      <c r="G263" s="31">
        <v>5050106001</v>
      </c>
      <c r="H263" s="31"/>
      <c r="I263" s="64">
        <f>IFERROR(VLOOKUP(G263,CONTROL!C248:E488,3,FALSE),0)</f>
        <v>0</v>
      </c>
      <c r="J263" s="64">
        <f>IFERROR(VLOOKUP(G263,CONTROL!C248:F488,4,FALSE),0)</f>
        <v>0</v>
      </c>
      <c r="K263" s="117"/>
    </row>
    <row r="264" spans="3:11" ht="75" x14ac:dyDescent="0.25">
      <c r="F264" s="120" t="s">
        <v>257</v>
      </c>
      <c r="G264" s="31">
        <v>5050199099</v>
      </c>
      <c r="H264" s="31"/>
      <c r="I264" s="64">
        <f>IFERROR(VLOOKUP(G264,CONTROL!C249:E489,3,FALSE),0)</f>
        <v>0</v>
      </c>
      <c r="J264" s="64">
        <f>IFERROR(VLOOKUP(G264,CONTROL!C249:F489,4,FALSE),0)</f>
        <v>0</v>
      </c>
      <c r="K264" s="117"/>
    </row>
    <row r="265" spans="3:11" ht="75" x14ac:dyDescent="0.25">
      <c r="F265" s="120" t="s">
        <v>156</v>
      </c>
      <c r="G265" s="31">
        <v>5029999099</v>
      </c>
      <c r="H265" s="31"/>
      <c r="I265" s="64">
        <f>IFERROR(VLOOKUP(G265,CONTROL!C250:E490,3,FALSE),0)</f>
        <v>137684.1</v>
      </c>
      <c r="J265" s="64">
        <f>IFERROR(VLOOKUP(G265,CONTROL!C250:F490,4,FALSE),0)</f>
        <v>0</v>
      </c>
      <c r="K265" s="117"/>
    </row>
    <row r="266" spans="3:11" ht="30" x14ac:dyDescent="0.25">
      <c r="F266" s="120" t="s">
        <v>238</v>
      </c>
      <c r="G266" s="31">
        <v>5050409000</v>
      </c>
      <c r="H266" s="31"/>
      <c r="I266" s="64">
        <f>IFERROR(VLOOKUP(G266,CONTROL!C251:E491,3,FALSE),0)</f>
        <v>0</v>
      </c>
      <c r="J266" s="64">
        <f>IFERROR(VLOOKUP(G266,CONTROL!C251:F491,4,FALSE),0)</f>
        <v>0</v>
      </c>
      <c r="K266" s="117"/>
    </row>
    <row r="267" spans="3:11" ht="75" x14ac:dyDescent="0.25">
      <c r="F267" s="120" t="s">
        <v>354</v>
      </c>
      <c r="G267" s="31">
        <v>5060401000</v>
      </c>
      <c r="H267" s="31"/>
      <c r="I267" s="64">
        <f>IFERROR(VLOOKUP(G267,CONTROL!C252:E492,3,FALSE),0)</f>
        <v>0</v>
      </c>
      <c r="J267" s="64">
        <f>IFERROR(VLOOKUP(G267,CONTROL!C252:F492,4,FALSE),0)</f>
        <v>0</v>
      </c>
      <c r="K267" s="117"/>
    </row>
    <row r="268" spans="3:11" x14ac:dyDescent="0.25">
      <c r="F268" s="120" t="s">
        <v>239</v>
      </c>
      <c r="G268" s="31">
        <v>5050499000</v>
      </c>
      <c r="H268" s="31"/>
      <c r="I268" s="64">
        <f>IFERROR(VLOOKUP(G268,CONTROL!C253:E493,3,FALSE),0)</f>
        <v>0</v>
      </c>
      <c r="J268" s="64">
        <f>IFERROR(VLOOKUP(G268,CONTROL!C253:F493,4,FALSE),0)</f>
        <v>0</v>
      </c>
      <c r="K268" s="117"/>
    </row>
    <row r="269" spans="3:11" ht="15.75" thickBot="1" x14ac:dyDescent="0.3">
      <c r="F269" s="155" t="s">
        <v>258</v>
      </c>
      <c r="G269" s="155"/>
      <c r="H269" s="155"/>
      <c r="I269" s="118">
        <f t="shared" ref="I269:J269" si="7">SUM(I28:I268)</f>
        <v>873633.76</v>
      </c>
      <c r="J269" s="119">
        <f t="shared" si="7"/>
        <v>873633.76</v>
      </c>
      <c r="K269" s="117"/>
    </row>
    <row r="270" spans="3:11" ht="15.75" thickTop="1" x14ac:dyDescent="0.25"/>
    <row r="272" spans="3:11" ht="20.25" x14ac:dyDescent="0.3">
      <c r="C272" s="52" t="s">
        <v>309</v>
      </c>
      <c r="D272" s="53"/>
      <c r="E272" s="54"/>
      <c r="F272" s="55"/>
      <c r="G272" s="54"/>
      <c r="H272" s="56" t="s">
        <v>310</v>
      </c>
      <c r="I272" s="57"/>
    </row>
    <row r="273" spans="3:10" ht="20.25" x14ac:dyDescent="0.3">
      <c r="C273" s="94"/>
      <c r="D273" s="57"/>
      <c r="E273" s="54"/>
      <c r="F273" s="54"/>
      <c r="G273" s="54"/>
      <c r="H273" s="54"/>
      <c r="I273" s="54"/>
    </row>
    <row r="274" spans="3:10" ht="16.5" x14ac:dyDescent="0.3">
      <c r="C274" s="95"/>
      <c r="D274" s="58"/>
      <c r="E274" s="13"/>
      <c r="F274" s="12"/>
      <c r="G274" s="13"/>
      <c r="H274" s="13"/>
      <c r="I274" s="59"/>
    </row>
    <row r="275" spans="3:10" ht="16.5" x14ac:dyDescent="0.3">
      <c r="C275" s="95"/>
      <c r="D275" s="58"/>
      <c r="E275" s="13"/>
      <c r="F275" s="12"/>
      <c r="G275" s="13"/>
      <c r="H275" s="13"/>
      <c r="I275" s="59"/>
    </row>
    <row r="276" spans="3:10" ht="16.5" x14ac:dyDescent="0.3">
      <c r="C276" s="96"/>
      <c r="D276" s="58"/>
      <c r="E276" s="13"/>
      <c r="F276" s="12"/>
      <c r="G276" s="13"/>
      <c r="H276" s="13"/>
      <c r="I276" s="59"/>
    </row>
    <row r="277" spans="3:10" ht="20.25" x14ac:dyDescent="0.3">
      <c r="C277" s="60" t="s">
        <v>376</v>
      </c>
      <c r="D277" s="53"/>
      <c r="E277" s="62"/>
      <c r="F277" s="61"/>
      <c r="G277" s="62"/>
      <c r="H277" s="62" t="s">
        <v>362</v>
      </c>
      <c r="I277" s="62"/>
      <c r="J277" s="46"/>
    </row>
    <row r="278" spans="3:10" ht="20.25" x14ac:dyDescent="0.3">
      <c r="C278" s="52" t="s">
        <v>311</v>
      </c>
      <c r="D278" s="53"/>
      <c r="E278" s="57"/>
      <c r="F278" s="55"/>
      <c r="G278" s="57"/>
      <c r="H278" s="57" t="s">
        <v>312</v>
      </c>
      <c r="I278" s="57"/>
      <c r="J278" s="46"/>
    </row>
  </sheetData>
  <autoFilter ref="A10:IX269"/>
  <mergeCells count="23">
    <mergeCell ref="F25:J25"/>
    <mergeCell ref="Q8:Q10"/>
    <mergeCell ref="P8:P10"/>
    <mergeCell ref="O8:O10"/>
    <mergeCell ref="M8:M10"/>
    <mergeCell ref="N8:N10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269:H269"/>
    <mergeCell ref="H26:H27"/>
    <mergeCell ref="I26:J26"/>
    <mergeCell ref="G26:G27"/>
    <mergeCell ref="F26:F27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5"/>
  <sheetViews>
    <sheetView topLeftCell="A4" zoomScale="98" workbookViewId="0">
      <pane xSplit="6" ySplit="16" topLeftCell="G233" activePane="bottomRight" state="frozen"/>
      <selection activeCell="A4" sqref="A4"/>
      <selection pane="topRight" activeCell="G4" sqref="G4"/>
      <selection pane="bottomLeft" activeCell="A19" sqref="A19"/>
      <selection pane="bottomRight" activeCell="F240" sqref="F240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74" t="s">
        <v>259</v>
      </c>
      <c r="F3" s="174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74"/>
      <c r="F4" s="174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IFERROR(HLOOKUP(C7,'JUNE MDS TF '!$AT$10:$IN$20,11,FALSE),0)</f>
        <v>0</v>
      </c>
      <c r="F7" s="76">
        <f>IFERROR(HLOOKUP(C7,'JUNE MDS TF '!$R$10:$AS$20,11,FALSE),0)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IFERROR(HLOOKUP(C8,'JUNE MDS TF '!$AT$10:$IN$20,11,FALSE),0)</f>
        <v>0</v>
      </c>
      <c r="F8" s="76">
        <f>IFERROR(HLOOKUP(C8,'JUNE MDS TF '!$R$10:$AS$20,11,FALSE),0)</f>
        <v>0</v>
      </c>
      <c r="I8" s="154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IFERROR(HLOOKUP(C9,'JUNE MDS TF '!$AT$10:$IN$20,11,FALSE),0)</f>
        <v>462815.9</v>
      </c>
      <c r="F9" s="76">
        <f>IFERROR(HLOOKUP(C9,'JUNE MDS TF '!$R$10:$AS$20,11,FALSE),0)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IFERROR(HLOOKUP(C10,'JUNE MDS TF '!$AT$10:$IN$20,11,FALSE),0)</f>
        <v>0</v>
      </c>
      <c r="F10" s="76">
        <f>IFERROR(HLOOKUP(C10,'JUNE MDS TF '!$R$10:$AS$20,11,FALSE),0)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IFERROR(HLOOKUP(C11,'JUNE MDS TF '!$AT$10:$IN$20,11,FALSE),0)</f>
        <v>0</v>
      </c>
      <c r="F11" s="76">
        <f>IFERROR(HLOOKUP(C11,'JUNE MDS TF '!$R$10:$AS$20,11,FALSE),0)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IFERROR(HLOOKUP(C12,'JUNE MDS TF '!$AT$10:$IN$20,11,FALSE),0)</f>
        <v>0</v>
      </c>
      <c r="F12" s="76">
        <f>IFERROR(HLOOKUP(C12,'JUNE MDS TF '!$R$10:$AS$20,11,FALSE),0)</f>
        <v>735949.66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IFERROR(HLOOKUP(C13,'JUNE MDS TF '!$AT$10:$IN$20,11,FALSE),0)</f>
        <v>0</v>
      </c>
      <c r="F13" s="76">
        <f>IFERROR(HLOOKUP(C13,'JUNE MDS TF '!$R$10:$AS$20,11,FALSE),0)</f>
        <v>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IFERROR(HLOOKUP(C14,'JUNE MDS TF '!$AT$10:$IN$20,11,FALSE),0)</f>
        <v>0</v>
      </c>
      <c r="F14" s="76">
        <f>IFERROR(HLOOKUP(C14,'JUNE MDS TF '!$R$10:$AS$20,11,FALSE),0)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IFERROR(HLOOKUP(C15,'JUNE MDS TF '!$AT$10:$IN$20,11,FALSE),0)</f>
        <v>0</v>
      </c>
      <c r="F15" s="76">
        <f>IFERROR(HLOOKUP(C15,'JUNE MDS TF '!$R$10:$AS$20,11,FALSE),0)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IFERROR(HLOOKUP(C16,'JUNE MDS TF '!$AT$10:$IN$20,11,FALSE),0)</f>
        <v>0</v>
      </c>
      <c r="F16" s="76">
        <f>IFERROR(HLOOKUP(C16,'JUNE MDS TF '!$R$10:$AS$20,11,FALSE),0)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IFERROR(HLOOKUP(C17,'JUNE MDS TF '!$AT$10:$IN$20,11,FALSE),0)</f>
        <v>0</v>
      </c>
      <c r="F17" s="76">
        <f>IFERROR(HLOOKUP(C17,'JUNE MDS TF '!$R$10:$AS$20,11,FALSE),0)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IFERROR(HLOOKUP(C18,'JUNE MDS TF '!$AT$10:$IN$20,11,FALSE),0)</f>
        <v>0</v>
      </c>
      <c r="F18" s="76">
        <f>IFERROR(HLOOKUP(C18,'JUNE MDS TF '!$R$10:$AS$20,11,FALSE),0)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IFERROR(HLOOKUP(C19,'JUNE MDS TF '!$AT$10:$IN$20,11,FALSE),0)</f>
        <v>0</v>
      </c>
      <c r="F19" s="76">
        <f>IFERROR(HLOOKUP(C19,'JUNE MDS TF '!$R$10:$AS$20,11,FALSE),0)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IFERROR(HLOOKUP(C20,'JUNE MDS TF '!$AT$10:$IN$20,11,FALSE),0)</f>
        <v>0</v>
      </c>
      <c r="F20" s="76">
        <f>IFERROR(HLOOKUP(C20,'JUNE MDS TF '!$R$10:$AS$20,11,FALSE),0)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IFERROR(HLOOKUP(C21,'JUNE MDS TF '!$AT$10:$IN$20,11,FALSE),0)</f>
        <v>0</v>
      </c>
      <c r="F21" s="76">
        <f>IFERROR(HLOOKUP(C21,'JUNE MDS TF '!$R$10:$AS$20,11,FALSE),0)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IFERROR(HLOOKUP(C22,'JUNE MDS TF '!$AT$10:$IN$20,11,FALSE),0)</f>
        <v>0</v>
      </c>
      <c r="F22" s="76">
        <f>IFERROR(HLOOKUP(C22,'JUNE MDS TF '!$R$10:$AS$20,11,FALSE),0)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IFERROR(HLOOKUP(C23,'JUNE MDS TF '!$AT$10:$IN$20,11,FALSE),0)</f>
        <v>0</v>
      </c>
      <c r="F23" s="76">
        <f>IFERROR(HLOOKUP(C23,'JUNE MDS TF '!$R$10:$AS$20,11,FALSE),0)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IFERROR(HLOOKUP(C24,'JUNE MDS TF '!$AT$10:$IN$20,11,FALSE),0)</f>
        <v>0</v>
      </c>
      <c r="F24" s="76">
        <f>IFERROR(HLOOKUP(C24,'JUNE MDS TF '!$R$10:$AS$20,11,FALSE),0)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IFERROR(HLOOKUP(C25,'JUNE MDS TF '!$AT$10:$IN$20,11,FALSE),0)</f>
        <v>0</v>
      </c>
      <c r="F25" s="76">
        <f>IFERROR(HLOOKUP(C25,'JUNE MDS TF '!$R$10:$AS$20,11,FALSE),0)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IFERROR(HLOOKUP(C26,'JUNE MDS TF '!$AT$10:$IN$20,11,FALSE),0)</f>
        <v>0</v>
      </c>
      <c r="F26" s="76">
        <f>IFERROR(HLOOKUP(C26,'JUNE MDS TF '!$R$10:$AS$20,11,FALSE),0)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IFERROR(HLOOKUP(C27,'JUNE MDS TF '!$AT$10:$IN$20,11,FALSE),0)</f>
        <v>0</v>
      </c>
      <c r="F27" s="76">
        <f>IFERROR(HLOOKUP(C27,'JUNE MDS TF '!$R$10:$AS$20,11,FALSE),0)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IFERROR(HLOOKUP(C28,'JUNE MDS TF '!$AT$10:$IN$20,11,FALSE),0)</f>
        <v>0</v>
      </c>
      <c r="F28" s="76">
        <f>IFERROR(HLOOKUP(C28,'JUNE MDS TF '!$R$10:$AS$20,11,FALSE),0)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IFERROR(HLOOKUP(C29,'JUNE MDS TF '!$AT$10:$IN$20,11,FALSE),0)</f>
        <v>0</v>
      </c>
      <c r="F29" s="76">
        <f>IFERROR(HLOOKUP(C29,'JUNE MDS TF '!$R$10:$AS$20,11,FALSE),0)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IFERROR(HLOOKUP(C30,'JUNE MDS TF '!$AT$10:$IN$20,11,FALSE),0)</f>
        <v>0</v>
      </c>
      <c r="F30" s="76">
        <f>IFERROR(HLOOKUP(C30,'JUNE MDS TF '!$R$10:$AS$20,11,FALSE),0)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IFERROR(HLOOKUP(C31,'JUNE MDS TF '!$AT$10:$IN$20,11,FALSE),0)</f>
        <v>0</v>
      </c>
      <c r="F31" s="76">
        <f>IFERROR(HLOOKUP(C31,'JUNE MDS TF '!$R$10:$AS$20,11,FALSE),0)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IFERROR(HLOOKUP(C32,'JUNE MDS TF '!$AT$10:$IN$20,11,FALSE),0)</f>
        <v>0</v>
      </c>
      <c r="F32" s="76">
        <f>IFERROR(HLOOKUP(C32,'JUNE MDS TF '!$R$10:$AS$20,11,FALSE),0)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IFERROR(HLOOKUP(C33,'JUNE MDS TF '!$AT$10:$IN$20,11,FALSE),0)</f>
        <v>0</v>
      </c>
      <c r="F33" s="76">
        <f>IFERROR(HLOOKUP(C33,'JUNE MDS TF '!$R$10:$AS$20,11,FALSE),0)</f>
        <v>0</v>
      </c>
    </row>
    <row r="34" spans="1:6" x14ac:dyDescent="0.2">
      <c r="A34" s="74" t="s">
        <v>378</v>
      </c>
      <c r="C34" s="75">
        <v>1040204000</v>
      </c>
      <c r="E34" s="77">
        <f>IFERROR(HLOOKUP(C34,'JUNE MDS TF '!$AT$10:$IN$20,11,FALSE),0)</f>
        <v>0</v>
      </c>
      <c r="F34" s="76">
        <f>IFERROR(HLOOKUP(C34,'JUNE MDS TF '!$R$10:$AS$20,11,FALSE),0)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IFERROR(HLOOKUP(C35,'JUNE MDS TF '!$AT$10:$IN$20,11,FALSE),0)</f>
        <v>0</v>
      </c>
      <c r="F35" s="76">
        <f>IFERROR(HLOOKUP(C35,'JUNE MDS TF '!$R$10:$AS$20,11,FALSE),0)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IFERROR(HLOOKUP(C36,'JUNE MDS TF '!$AT$10:$IN$20,11,FALSE),0)</f>
        <v>0</v>
      </c>
      <c r="F36" s="76">
        <f>IFERROR(HLOOKUP(C36,'JUNE MDS TF '!$R$10:$AS$20,11,FALSE),0)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IFERROR(HLOOKUP(C37,'JUNE MDS TF '!$AT$10:$IN$20,11,FALSE),0)</f>
        <v>0</v>
      </c>
      <c r="F37" s="76">
        <f>IFERROR(HLOOKUP(C37,'JUNE MDS TF '!$R$10:$AS$20,11,FALSE),0)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IFERROR(HLOOKUP(C38,'JUNE MDS TF '!$AT$10:$IN$20,11,FALSE),0)</f>
        <v>0</v>
      </c>
      <c r="F38" s="76">
        <f>IFERROR(HLOOKUP(C38,'JUNE MDS TF '!$R$10:$AS$20,11,FALSE),0)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IFERROR(HLOOKUP(C39,'JUNE MDS TF '!$AT$10:$IN$20,11,FALSE),0)</f>
        <v>0</v>
      </c>
      <c r="F39" s="76">
        <f>IFERROR(HLOOKUP(C39,'JUNE MDS TF '!$R$10:$AS$20,11,FALSE),0)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IFERROR(HLOOKUP(C40,'JUNE MDS TF '!$AT$10:$IN$20,11,FALSE),0)</f>
        <v>0</v>
      </c>
      <c r="F40" s="76">
        <f>IFERROR(HLOOKUP(C40,'JUNE MDS TF '!$R$10:$AS$20,11,FALSE),0)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IFERROR(HLOOKUP(C41,'JUNE MDS TF '!$AT$10:$IN$20,11,FALSE),0)</f>
        <v>0</v>
      </c>
      <c r="F41" s="76">
        <f>IFERROR(HLOOKUP(C41,'JUNE MDS TF '!$R$10:$AS$20,11,FALSE),0)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IFERROR(HLOOKUP(C42,'JUNE MDS TF '!$AT$10:$IN$20,11,FALSE),0)</f>
        <v>0</v>
      </c>
      <c r="F42" s="76">
        <f>IFERROR(HLOOKUP(C42,'JUNE MDS TF '!$R$10:$AS$20,11,FALSE),0)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IFERROR(HLOOKUP(C43,'JUNE MDS TF '!$AT$10:$IN$20,11,FALSE),0)</f>
        <v>0</v>
      </c>
      <c r="F43" s="76">
        <f>IFERROR(HLOOKUP(C43,'JUNE MDS TF '!$R$10:$AS$20,11,FALSE),0)</f>
        <v>0</v>
      </c>
    </row>
    <row r="44" spans="1:6" ht="25.5" x14ac:dyDescent="0.2">
      <c r="A44" s="74" t="s">
        <v>222</v>
      </c>
      <c r="C44" s="75">
        <v>1040503000</v>
      </c>
      <c r="E44" s="77">
        <f>IFERROR(HLOOKUP(C44,'JUNE MDS TF '!$AT$10:$IN$20,11,FALSE),0)</f>
        <v>0</v>
      </c>
      <c r="F44" s="76">
        <f>IFERROR(HLOOKUP(C44,'JUNE MDS TF '!$R$10:$AS$20,11,FALSE),0)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IFERROR(HLOOKUP(C45,'JUNE MDS TF '!$AT$10:$IN$20,11,FALSE),0)</f>
        <v>0</v>
      </c>
      <c r="F45" s="76">
        <f>IFERROR(HLOOKUP(C45,'JUNE MDS TF '!$R$10:$AS$20,11,FALSE),0)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IFERROR(HLOOKUP(C46,'JUNE MDS TF '!$AT$10:$IN$20,11,FALSE),0)</f>
        <v>0</v>
      </c>
      <c r="F46" s="76">
        <f>IFERROR(HLOOKUP(C46,'JUNE MDS TF '!$R$10:$AS$20,11,FALSE),0)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IFERROR(HLOOKUP(C47,'JUNE MDS TF '!$AT$10:$IN$20,11,FALSE),0)</f>
        <v>0</v>
      </c>
      <c r="F47" s="76">
        <f>IFERROR(HLOOKUP(C47,'JUNE MDS TF '!$R$10:$AS$20,11,FALSE),0)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IFERROR(HLOOKUP(C48,'JUNE MDS TF '!$AT$10:$IN$20,11,FALSE),0)</f>
        <v>0</v>
      </c>
      <c r="F48" s="76">
        <f>IFERROR(HLOOKUP(C48,'JUNE MDS TF '!$R$10:$AS$20,11,FALSE),0)</f>
        <v>0</v>
      </c>
    </row>
    <row r="49" spans="1:6" x14ac:dyDescent="0.2">
      <c r="A49" s="74" t="s">
        <v>22</v>
      </c>
      <c r="C49" s="75">
        <v>1040601000</v>
      </c>
      <c r="E49" s="77">
        <f>IFERROR(HLOOKUP(C49,'JUNE MDS TF '!$AT$10:$IN$20,11,FALSE),0)</f>
        <v>0</v>
      </c>
      <c r="F49" s="76">
        <f>IFERROR(HLOOKUP(C49,'JUNE MDS TF '!$R$10:$AS$20,11,FALSE),0)</f>
        <v>0</v>
      </c>
    </row>
    <row r="50" spans="1:6" x14ac:dyDescent="0.2">
      <c r="A50" s="74" t="s">
        <v>379</v>
      </c>
      <c r="C50" s="75">
        <v>1040602000</v>
      </c>
      <c r="E50" s="77">
        <f>IFERROR(HLOOKUP(C50,'JUNE MDS TF '!$AT$10:$IN$20,11,FALSE),0)</f>
        <v>0</v>
      </c>
      <c r="F50" s="76">
        <f>IFERROR(HLOOKUP(C50,'JUNE MDS TF '!$R$10:$AS$20,11,FALSE),0)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IFERROR(HLOOKUP(C51,'JUNE MDS TF '!$AT$10:$IN$20,11,FALSE),0)</f>
        <v>0</v>
      </c>
      <c r="F51" s="76">
        <f>IFERROR(HLOOKUP(C51,'JUNE MDS TF '!$R$10:$AS$20,11,FALSE),0)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IFERROR(HLOOKUP(C52,'JUNE MDS TF '!$AT$10:$IN$20,11,FALSE),0)</f>
        <v>0</v>
      </c>
      <c r="F52" s="76">
        <f>IFERROR(HLOOKUP(C52,'JUNE MDS TF '!$R$10:$AS$20,11,FALSE),0)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IFERROR(HLOOKUP(C53,'JUNE MDS TF '!$AT$10:$IN$20,11,FALSE),0)</f>
        <v>0</v>
      </c>
      <c r="F53" s="76">
        <f>IFERROR(HLOOKUP(C53,'JUNE MDS TF '!$R$10:$AS$20,11,FALSE),0)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IFERROR(HLOOKUP(C54,'JUNE MDS TF '!$AT$10:$IN$20,11,FALSE),0)</f>
        <v>0</v>
      </c>
      <c r="F54" s="76">
        <f>IFERROR(HLOOKUP(C54,'JUNE MDS TF '!$R$10:$AS$20,11,FALSE),0)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IFERROR(HLOOKUP(C55,'JUNE MDS TF '!$AT$10:$IN$20,11,FALSE),0)</f>
        <v>0</v>
      </c>
      <c r="F55" s="76">
        <f>IFERROR(HLOOKUP(C55,'JUNE MDS TF '!$R$10:$AS$20,11,FALSE),0)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IFERROR(HLOOKUP(C56,'JUNE MDS TF '!$AT$10:$IN$20,11,FALSE),0)</f>
        <v>0</v>
      </c>
      <c r="F56" s="76">
        <f>IFERROR(HLOOKUP(C56,'JUNE MDS TF '!$R$10:$AS$20,11,FALSE),0)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IFERROR(HLOOKUP(C57,'JUNE MDS TF '!$AT$10:$IN$20,11,FALSE),0)</f>
        <v>0</v>
      </c>
      <c r="F57" s="76">
        <f>IFERROR(HLOOKUP(C57,'JUNE MDS TF '!$R$10:$AS$20,11,FALSE),0)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IFERROR(HLOOKUP(C58,'JUNE MDS TF '!$AT$10:$IN$20,11,FALSE),0)</f>
        <v>0</v>
      </c>
      <c r="F58" s="76">
        <f>IFERROR(HLOOKUP(C58,'JUNE MDS TF '!$R$10:$AS$20,11,FALSE),0)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IFERROR(HLOOKUP(C59,'JUNE MDS TF '!$AT$10:$IN$20,11,FALSE),0)</f>
        <v>0</v>
      </c>
      <c r="F59" s="76">
        <f>IFERROR(HLOOKUP(C59,'JUNE MDS TF '!$R$10:$AS$20,11,FALSE),0)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IFERROR(HLOOKUP(C60,'JUNE MDS TF '!$AT$10:$IN$20,11,FALSE),0)</f>
        <v>0</v>
      </c>
      <c r="F60" s="76">
        <f>IFERROR(HLOOKUP(C60,'JUNE MDS TF '!$R$10:$AS$20,11,FALSE),0)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IFERROR(HLOOKUP(C61,'JUNE MDS TF '!$AT$10:$IN$20,11,FALSE),0)</f>
        <v>0</v>
      </c>
      <c r="F61" s="76">
        <f>IFERROR(HLOOKUP(C61,'JUNE MDS TF '!$R$10:$AS$20,11,FALSE),0)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IFERROR(HLOOKUP(C62,'JUNE MDS TF '!$AT$10:$IN$20,11,FALSE),0)</f>
        <v>0</v>
      </c>
      <c r="F62" s="76">
        <f>IFERROR(HLOOKUP(C62,'JUNE MDS TF '!$R$10:$AS$20,11,FALSE),0)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IFERROR(HLOOKUP(C63,'JUNE MDS TF '!$AT$10:$IN$20,11,FALSE),0)</f>
        <v>0</v>
      </c>
      <c r="F63" s="76">
        <f>IFERROR(HLOOKUP(C63,'JUNE MDS TF '!$R$10:$AS$20,11,FALSE),0)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IFERROR(HLOOKUP(C64,'JUNE MDS TF '!$AT$10:$IN$20,11,FALSE),0)</f>
        <v>0</v>
      </c>
      <c r="F64" s="76">
        <f>IFERROR(HLOOKUP(C64,'JUNE MDS TF '!$R$10:$AS$20,11,FALSE),0)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IFERROR(HLOOKUP(C65,'JUNE MDS TF '!$AT$10:$IN$20,11,FALSE),0)</f>
        <v>0</v>
      </c>
      <c r="F65" s="76">
        <f>IFERROR(HLOOKUP(C65,'JUNE MDS TF '!$R$10:$AS$20,11,FALSE),0)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IFERROR(HLOOKUP(C66,'JUNE MDS TF '!$AT$10:$IN$20,11,FALSE),0)</f>
        <v>0</v>
      </c>
      <c r="F66" s="76">
        <f>IFERROR(HLOOKUP(C66,'JUNE MDS TF '!$R$10:$AS$20,11,FALSE),0)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IFERROR(HLOOKUP(C67,'JUNE MDS TF '!$AT$10:$IN$20,11,FALSE),0)</f>
        <v>0</v>
      </c>
      <c r="F67" s="76">
        <f>IFERROR(HLOOKUP(C67,'JUNE MDS TF '!$R$10:$AS$20,11,FALSE),0)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IFERROR(HLOOKUP(C68,'JUNE MDS TF '!$AT$10:$IN$20,11,FALSE),0)</f>
        <v>0</v>
      </c>
      <c r="F68" s="76">
        <f>IFERROR(HLOOKUP(C68,'JUNE MDS TF '!$R$10:$AS$20,11,FALSE),0)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IFERROR(HLOOKUP(C69,'JUNE MDS TF '!$AT$10:$IN$20,11,FALSE),0)</f>
        <v>0</v>
      </c>
      <c r="F69" s="76">
        <f>IFERROR(HLOOKUP(C69,'JUNE MDS TF '!$R$10:$AS$20,11,FALSE),0)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IFERROR(HLOOKUP(C70,'JUNE MDS TF '!$AT$10:$IN$20,11,FALSE),0)</f>
        <v>0</v>
      </c>
      <c r="F70" s="76">
        <f>IFERROR(HLOOKUP(C70,'JUNE MDS TF '!$R$10:$AS$20,11,FALSE),0)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IFERROR(HLOOKUP(C71,'JUNE MDS TF '!$AT$10:$IN$20,11,FALSE),0)</f>
        <v>0</v>
      </c>
      <c r="F71" s="76">
        <f>IFERROR(HLOOKUP(C71,'JUNE MDS TF '!$R$10:$AS$20,11,FALSE),0)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IFERROR(HLOOKUP(C72,'JUNE MDS TF '!$AT$10:$IN$20,11,FALSE),0)</f>
        <v>0</v>
      </c>
      <c r="F72" s="76">
        <f>IFERROR(HLOOKUP(C72,'JUNE MDS TF '!$R$10:$AS$20,11,FALSE),0)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IFERROR(HLOOKUP(C73,'JUNE MDS TF '!$AT$10:$IN$20,11,FALSE),0)</f>
        <v>0</v>
      </c>
      <c r="F73" s="76">
        <f>IFERROR(HLOOKUP(C73,'JUNE MDS TF '!$R$10:$AS$20,11,FALSE),0)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IFERROR(HLOOKUP(C74,'JUNE MDS TF '!$AT$10:$IN$20,11,FALSE),0)</f>
        <v>0</v>
      </c>
      <c r="F74" s="76">
        <f>IFERROR(HLOOKUP(C74,'JUNE MDS TF '!$R$10:$AS$20,11,FALSE),0)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IFERROR(HLOOKUP(C75,'JUNE MDS TF '!$AT$10:$IN$20,11,FALSE),0)</f>
        <v>0</v>
      </c>
      <c r="F75" s="76">
        <f>IFERROR(HLOOKUP(C75,'JUNE MDS TF '!$R$10:$AS$20,11,FALSE),0)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IFERROR(HLOOKUP(C76,'JUNE MDS TF '!$AT$10:$IN$20,11,FALSE),0)</f>
        <v>0</v>
      </c>
      <c r="F76" s="76">
        <f>IFERROR(HLOOKUP(C76,'JUNE MDS TF '!$R$10:$AS$20,11,FALSE),0)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IFERROR(HLOOKUP(C77,'JUNE MDS TF '!$AT$10:$IN$20,11,FALSE),0)</f>
        <v>0</v>
      </c>
      <c r="F77" s="76">
        <f>IFERROR(HLOOKUP(C77,'JUNE MDS TF '!$R$10:$AS$20,11,FALSE),0)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IFERROR(HLOOKUP(C78,'JUNE MDS TF '!$AT$10:$IN$20,11,FALSE),0)</f>
        <v>0</v>
      </c>
      <c r="F78" s="76">
        <f>IFERROR(HLOOKUP(C78,'JUNE MDS TF '!$R$10:$AS$20,11,FALSE),0)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IFERROR(HLOOKUP(C79,'JUNE MDS TF '!$AT$10:$IN$20,11,FALSE),0)</f>
        <v>0</v>
      </c>
      <c r="F79" s="76">
        <f>IFERROR(HLOOKUP(C79,'JUNE MDS TF '!$R$10:$AS$20,11,FALSE),0)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IFERROR(HLOOKUP(C80,'JUNE MDS TF '!$AT$10:$IN$20,11,FALSE),0)</f>
        <v>0</v>
      </c>
      <c r="F80" s="76">
        <f>IFERROR(HLOOKUP(C80,'JUNE MDS TF '!$R$10:$AS$20,11,FALSE),0)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IFERROR(HLOOKUP(C81,'JUNE MDS TF '!$AT$10:$IN$20,11,FALSE),0)</f>
        <v>0</v>
      </c>
      <c r="F81" s="76">
        <f>IFERROR(HLOOKUP(C81,'JUNE MDS TF '!$R$10:$AS$20,11,FALSE),0)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IFERROR(HLOOKUP(C82,'JUNE MDS TF '!$AT$10:$IN$20,11,FALSE),0)</f>
        <v>0</v>
      </c>
      <c r="F82" s="76">
        <f>IFERROR(HLOOKUP(C82,'JUNE MDS TF '!$R$10:$AS$20,11,FALSE),0)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IFERROR(HLOOKUP(C83,'JUNE MDS TF '!$AT$10:$IN$20,11,FALSE),0)</f>
        <v>0</v>
      </c>
      <c r="F83" s="76">
        <f>IFERROR(HLOOKUP(C83,'JUNE MDS TF '!$R$10:$AS$20,11,FALSE),0)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IFERROR(HLOOKUP(C84,'JUNE MDS TF '!$AT$10:$IN$20,11,FALSE),0)</f>
        <v>0</v>
      </c>
      <c r="F84" s="76">
        <f>IFERROR(HLOOKUP(C84,'JUNE MDS TF '!$R$10:$AS$20,11,FALSE),0)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IFERROR(HLOOKUP(C85,'JUNE MDS TF '!$AT$10:$IN$20,11,FALSE),0)</f>
        <v>0</v>
      </c>
      <c r="F85" s="76">
        <f>IFERROR(HLOOKUP(C85,'JUNE MDS TF '!$R$10:$AS$20,11,FALSE),0)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IFERROR(HLOOKUP(C86,'JUNE MDS TF '!$AT$10:$IN$20,11,FALSE),0)</f>
        <v>0</v>
      </c>
      <c r="F86" s="76">
        <f>IFERROR(HLOOKUP(C86,'JUNE MDS TF '!$R$10:$AS$20,11,FALSE),0)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IFERROR(HLOOKUP(C87,'JUNE MDS TF '!$AT$10:$IN$20,11,FALSE),0)</f>
        <v>0</v>
      </c>
      <c r="F87" s="76">
        <f>IFERROR(HLOOKUP(C87,'JUNE MDS TF '!$R$10:$AS$20,11,FALSE),0)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IFERROR(HLOOKUP(C88,'JUNE MDS TF '!$AT$10:$IN$20,11,FALSE),0)</f>
        <v>0</v>
      </c>
      <c r="F88" s="76">
        <f>IFERROR(HLOOKUP(C88,'JUNE MDS TF '!$R$10:$AS$20,11,FALSE),0)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IFERROR(HLOOKUP(C89,'JUNE MDS TF '!$AT$10:$IN$20,11,FALSE),0)</f>
        <v>0</v>
      </c>
      <c r="F89" s="76">
        <f>IFERROR(HLOOKUP(C89,'JUNE MDS TF '!$R$10:$AS$20,11,FALSE),0)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IFERROR(HLOOKUP(C90,'JUNE MDS TF '!$AT$10:$IN$20,11,FALSE),0)</f>
        <v>0</v>
      </c>
      <c r="F90" s="76">
        <f>IFERROR(HLOOKUP(C90,'JUNE MDS TF '!$R$10:$AS$20,11,FALSE),0)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IFERROR(HLOOKUP(C91,'JUNE MDS TF '!$AT$10:$IN$20,11,FALSE),0)</f>
        <v>0</v>
      </c>
      <c r="F91" s="76">
        <f>IFERROR(HLOOKUP(C91,'JUNE MDS TF '!$R$10:$AS$20,11,FALSE),0)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IFERROR(HLOOKUP(C92,'JUNE MDS TF '!$AT$10:$IN$20,11,FALSE),0)</f>
        <v>126169.75</v>
      </c>
      <c r="F92" s="76">
        <f>IFERROR(HLOOKUP(C92,'JUNE MDS TF '!$R$10:$AS$20,11,FALSE),0)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IFERROR(HLOOKUP(C93,'JUNE MDS TF '!$AT$10:$IN$20,11,FALSE),0)</f>
        <v>146964.01</v>
      </c>
      <c r="F93" s="76">
        <f>IFERROR(HLOOKUP(C93,'JUNE MDS TF '!$R$10:$AS$20,11,FALSE),0)</f>
        <v>137684.1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IFERROR(HLOOKUP(C94,'JUNE MDS TF '!$AT$10:$IN$20,11,FALSE),0)</f>
        <v>0</v>
      </c>
      <c r="F94" s="76">
        <f>IFERROR(HLOOKUP(C94,'JUNE MDS TF '!$R$10:$AS$20,11,FALSE),0)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IFERROR(HLOOKUP(C95,'JUNE MDS TF '!$AT$10:$IN$20,11,FALSE),0)</f>
        <v>0</v>
      </c>
      <c r="F95" s="76">
        <f>IFERROR(HLOOKUP(C95,'JUNE MDS TF '!$R$10:$AS$20,11,FALSE),0)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IFERROR(HLOOKUP(C96,'JUNE MDS TF '!$AT$10:$IN$20,11,FALSE),0)</f>
        <v>0</v>
      </c>
      <c r="F96" s="76">
        <f>IFERROR(HLOOKUP(C96,'JUNE MDS TF '!$R$10:$AS$20,11,FALSE),0)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IFERROR(HLOOKUP(C97,'JUNE MDS TF '!$AT$10:$IN$20,11,FALSE),0)</f>
        <v>0</v>
      </c>
      <c r="F97" s="76">
        <f>IFERROR(HLOOKUP(C97,'JUNE MDS TF '!$R$10:$AS$20,11,FALSE),0)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IFERROR(HLOOKUP(C98,'JUNE MDS TF '!$AT$10:$IN$20,11,FALSE),0)</f>
        <v>0</v>
      </c>
      <c r="F98" s="76">
        <f>IFERROR(HLOOKUP(C98,'JUNE MDS TF '!$R$10:$AS$20,11,FALSE),0)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IFERROR(HLOOKUP(C99,'JUNE MDS TF '!$AT$10:$IN$20,11,FALSE),0)</f>
        <v>0</v>
      </c>
      <c r="F99" s="76">
        <f>IFERROR(HLOOKUP(C99,'JUNE MDS TF '!$R$10:$AS$20,11,FALSE),0)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IFERROR(HLOOKUP(C100,'JUNE MDS TF '!$AT$10:$IN$20,11,FALSE),0)</f>
        <v>0</v>
      </c>
      <c r="F100" s="76">
        <f>IFERROR(HLOOKUP(C100,'JUNE MDS TF '!$R$10:$AS$20,11,FALSE),0)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IFERROR(HLOOKUP(C101,'JUNE MDS TF '!$AT$10:$IN$20,11,FALSE),0)</f>
        <v>0</v>
      </c>
      <c r="F101" s="76">
        <f>IFERROR(HLOOKUP(C101,'JUNE MDS TF '!$R$10:$AS$20,11,FALSE),0)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IFERROR(HLOOKUP(C102,'JUNE MDS TF '!$AT$10:$IN$20,11,FALSE),0)</f>
        <v>0</v>
      </c>
      <c r="F102" s="76">
        <f>IFERROR(HLOOKUP(C102,'JUNE MDS TF '!$R$10:$AS$20,11,FALSE),0)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IFERROR(HLOOKUP(C103,'JUNE MDS TF '!$AT$10:$IN$20,11,FALSE),0)</f>
        <v>0</v>
      </c>
      <c r="F103" s="76">
        <f>IFERROR(HLOOKUP(C103,'JUNE MDS TF '!$R$10:$AS$20,11,FALSE),0)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IFERROR(HLOOKUP(C104,'JUNE MDS TF '!$AT$10:$IN$20,11,FALSE),0)</f>
        <v>0</v>
      </c>
      <c r="F104" s="76">
        <f>IFERROR(HLOOKUP(C104,'JUNE MDS TF '!$R$10:$AS$20,11,FALSE),0)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IFERROR(HLOOKUP(C105,'JUNE MDS TF '!$AT$10:$IN$20,11,FALSE),0)</f>
        <v>0</v>
      </c>
      <c r="F105" s="76">
        <f>IFERROR(HLOOKUP(C105,'JUNE MDS TF '!$R$10:$AS$20,11,FALSE),0)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IFERROR(HLOOKUP(C106,'JUNE MDS TF '!$AT$10:$IN$20,11,FALSE),0)</f>
        <v>0</v>
      </c>
      <c r="F106" s="76">
        <f>IFERROR(HLOOKUP(C106,'JUNE MDS TF '!$R$10:$AS$20,11,FALSE),0)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IFERROR(HLOOKUP(C107,'JUNE MDS TF '!$AT$10:$IN$20,11,FALSE),0)</f>
        <v>0</v>
      </c>
      <c r="F107" s="76">
        <f>IFERROR(HLOOKUP(C107,'JUNE MDS TF '!$R$10:$AS$20,11,FALSE),0)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IFERROR(HLOOKUP(C108,'JUNE MDS TF '!$AT$10:$IN$20,11,FALSE),0)</f>
        <v>0</v>
      </c>
      <c r="F108" s="76">
        <f>IFERROR(HLOOKUP(C108,'JUNE MDS TF '!$R$10:$AS$20,11,FALSE),0)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IFERROR(HLOOKUP(C109,'JUNE MDS TF '!$AT$10:$IN$20,11,FALSE),0)</f>
        <v>0</v>
      </c>
      <c r="F109" s="76">
        <f>IFERROR(HLOOKUP(C109,'JUNE MDS TF '!$R$10:$AS$20,11,FALSE),0)</f>
        <v>0</v>
      </c>
    </row>
    <row r="110" spans="1:6" x14ac:dyDescent="0.2">
      <c r="A110" s="74" t="s">
        <v>380</v>
      </c>
      <c r="C110" s="75">
        <v>2040101000</v>
      </c>
      <c r="E110" s="77">
        <f>IFERROR(HLOOKUP(C110,'JUNE MDS TF '!$AT$10:$IN$20,11,FALSE),0)</f>
        <v>0</v>
      </c>
      <c r="F110" s="76">
        <f>IFERROR(HLOOKUP(C110,'JUNE MDS TF '!$R$10:$AS$20,11,FALSE),0)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IFERROR(HLOOKUP(C111,'JUNE MDS TF '!$AT$10:$IN$20,11,FALSE),0)</f>
        <v>0</v>
      </c>
      <c r="F111" s="76">
        <f>IFERROR(HLOOKUP(C111,'JUNE MDS TF '!$R$10:$AS$20,11,FALSE),0)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IFERROR(HLOOKUP(C112,'JUNE MDS TF '!$AT$10:$IN$20,11,FALSE),0)</f>
        <v>0</v>
      </c>
      <c r="F112" s="76">
        <f>IFERROR(HLOOKUP(C112,'JUNE MDS TF '!$R$10:$AS$20,11,FALSE),0)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IFERROR(HLOOKUP(C113,'JUNE MDS TF '!$AT$10:$IN$20,11,FALSE),0)</f>
        <v>0</v>
      </c>
      <c r="F113" s="76">
        <f>IFERROR(HLOOKUP(C113,'JUNE MDS TF '!$R$10:$AS$20,11,FALSE),0)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IFERROR(HLOOKUP(C114,'JUNE MDS TF '!$AT$10:$IN$20,11,FALSE),0)</f>
        <v>0</v>
      </c>
      <c r="F114" s="76">
        <f>IFERROR(HLOOKUP(C114,'JUNE MDS TF '!$R$10:$AS$20,11,FALSE),0)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IFERROR(HLOOKUP(C115,'JUNE MDS TF '!$AT$10:$IN$20,11,FALSE),0)</f>
        <v>0</v>
      </c>
      <c r="F115" s="76">
        <f>IFERROR(HLOOKUP(C115,'JUNE MDS TF '!$R$10:$AS$20,11,FALSE),0)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IFERROR(HLOOKUP(C116,'JUNE MDS TF '!$AT$10:$IN$20,11,FALSE),0)</f>
        <v>0</v>
      </c>
      <c r="F116" s="76">
        <f>IFERROR(HLOOKUP(C116,'JUNE MDS TF '!$R$10:$AS$20,11,FALSE),0)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IFERROR(HLOOKUP(C117,'JUNE MDS TF '!$AT$10:$IN$20,11,FALSE),0)</f>
        <v>0</v>
      </c>
      <c r="F117" s="76">
        <f>IFERROR(HLOOKUP(C117,'JUNE MDS TF '!$R$10:$AS$20,11,FALSE),0)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IFERROR(HLOOKUP(C118,'JUNE MDS TF '!$AT$10:$IN$20,11,FALSE),0)</f>
        <v>0</v>
      </c>
      <c r="F118" s="76">
        <f>IFERROR(HLOOKUP(C118,'JUNE MDS TF '!$R$10:$AS$20,11,FALSE),0)</f>
        <v>0</v>
      </c>
    </row>
    <row r="119" spans="1:6" x14ac:dyDescent="0.2">
      <c r="A119" s="74" t="s">
        <v>381</v>
      </c>
      <c r="C119" s="75">
        <v>4030102000</v>
      </c>
      <c r="E119" s="77">
        <f>IFERROR(HLOOKUP(C119,'JUNE MDS TF '!$AT$10:$IN$20,11,FALSE),0)</f>
        <v>0</v>
      </c>
      <c r="F119" s="76">
        <f>IFERROR(HLOOKUP(C119,'JUNE MDS TF '!$R$10:$AS$20,11,FALSE),0)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IFERROR(HLOOKUP(C120,'JUNE MDS TF '!$AT$10:$IN$20,11,FALSE),0)</f>
        <v>0</v>
      </c>
      <c r="F120" s="76">
        <f>IFERROR(HLOOKUP(C120,'JUNE MDS TF '!$R$10:$AS$20,11,FALSE),0)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IFERROR(HLOOKUP(C121,'JUNE MDS TF '!$AT$10:$IN$20,11,FALSE),0)</f>
        <v>0</v>
      </c>
      <c r="F121" s="76">
        <f>IFERROR(HLOOKUP(C121,'JUNE MDS TF '!$R$10:$AS$20,11,FALSE),0)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IFERROR(HLOOKUP(C122,'JUNE MDS TF '!$AT$10:$IN$20,11,FALSE),0)</f>
        <v>0</v>
      </c>
      <c r="F122" s="76">
        <f>IFERROR(HLOOKUP(C122,'JUNE MDS TF '!$R$10:$AS$20,11,FALSE),0)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IFERROR(HLOOKUP(C123,'JUNE MDS TF '!$AT$10:$IN$20,11,FALSE),0)</f>
        <v>0</v>
      </c>
      <c r="F123" s="76">
        <f>IFERROR(HLOOKUP(C123,'JUNE MDS TF '!$R$10:$AS$20,11,FALSE),0)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IFERROR(HLOOKUP(C124,'JUNE MDS TF '!$AT$10:$IN$20,11,FALSE),0)</f>
        <v>0</v>
      </c>
      <c r="F124" s="76">
        <f>IFERROR(HLOOKUP(C124,'JUNE MDS TF '!$R$10:$AS$20,11,FALSE),0)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IFERROR(HLOOKUP(C125,'JUNE MDS TF '!$AT$10:$IN$20,11,FALSE),0)</f>
        <v>0</v>
      </c>
      <c r="F125" s="76">
        <f>IFERROR(HLOOKUP(C125,'JUNE MDS TF '!$R$10:$AS$20,11,FALSE),0)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IFERROR(HLOOKUP(C126,'JUNE MDS TF '!$AT$10:$IN$20,11,FALSE),0)</f>
        <v>0</v>
      </c>
      <c r="F126" s="76">
        <f>IFERROR(HLOOKUP(C126,'JUNE MDS TF '!$R$10:$AS$20,11,FALSE),0)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IFERROR(HLOOKUP(C127,'JUNE MDS TF '!$AT$10:$IN$20,11,FALSE),0)</f>
        <v>0</v>
      </c>
      <c r="F127" s="76">
        <f>IFERROR(HLOOKUP(C127,'JUNE MDS TF '!$R$10:$AS$20,11,FALSE),0)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IFERROR(HLOOKUP(C128,'JUNE MDS TF '!$AT$10:$IN$20,11,FALSE),0)</f>
        <v>0</v>
      </c>
      <c r="F128" s="76">
        <f>IFERROR(HLOOKUP(C128,'JUNE MDS TF '!$R$10:$AS$20,11,FALSE),0)</f>
        <v>0</v>
      </c>
    </row>
    <row r="129" spans="1:6" x14ac:dyDescent="0.2">
      <c r="A129" s="74" t="s">
        <v>331</v>
      </c>
      <c r="B129" s="75">
        <v>678</v>
      </c>
      <c r="C129" s="75">
        <v>4060999000</v>
      </c>
      <c r="E129" s="77">
        <f>IFERROR(HLOOKUP(C129,'JUNE MDS TF '!$AT$10:$IN$20,11,FALSE),0)</f>
        <v>0</v>
      </c>
      <c r="F129" s="76">
        <f>IFERROR(HLOOKUP(C129,'JUNE MDS TF '!$R$10:$AS$20,11,FALSE),0)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IFERROR(HLOOKUP(C130,'JUNE MDS TF '!$AT$10:$IN$20,11,FALSE),0)</f>
        <v>0</v>
      </c>
      <c r="F130" s="76">
        <f>IFERROR(HLOOKUP(C130,'JUNE MDS TF '!$R$10:$AS$20,11,FALSE),0)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IFERROR(HLOOKUP(C131,'JUNE MDS TF '!$AT$10:$IN$20,11,FALSE),0)</f>
        <v>0</v>
      </c>
      <c r="F131" s="76">
        <f>IFERROR(HLOOKUP(C131,'JUNE MDS TF '!$R$10:$AS$20,11,FALSE),0)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IFERROR(HLOOKUP(C132,'JUNE MDS TF '!$AT$10:$IN$20,11,FALSE),0)</f>
        <v>0</v>
      </c>
      <c r="F132" s="76">
        <f>IFERROR(HLOOKUP(C132,'JUNE MDS TF '!$R$10:$AS$20,11,FALSE),0)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IFERROR(HLOOKUP(C133,'JUNE MDS TF '!$AT$10:$IN$20,11,FALSE),0)</f>
        <v>0</v>
      </c>
      <c r="F133" s="76">
        <f>IFERROR(HLOOKUP(C133,'JUNE MDS TF '!$R$10:$AS$20,11,FALSE),0)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IFERROR(HLOOKUP(C134,'JUNE MDS TF '!$AT$10:$IN$20,11,FALSE),0)</f>
        <v>0</v>
      </c>
      <c r="F134" s="76">
        <f>IFERROR(HLOOKUP(C134,'JUNE MDS TF '!$R$10:$AS$20,11,FALSE),0)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IFERROR(HLOOKUP(C135,'JUNE MDS TF '!$AT$10:$IN$20,11,FALSE),0)</f>
        <v>0</v>
      </c>
      <c r="F135" s="76">
        <f>IFERROR(HLOOKUP(C135,'JUNE MDS TF '!$R$10:$AS$20,11,FALSE),0)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IFERROR(HLOOKUP(C136,'JUNE MDS TF '!$AT$10:$IN$20,11,FALSE),0)</f>
        <v>0</v>
      </c>
      <c r="F136" s="76">
        <f>IFERROR(HLOOKUP(C136,'JUNE MDS TF '!$R$10:$AS$20,11,FALSE),0)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IFERROR(HLOOKUP(C137,'JUNE MDS TF '!$AT$10:$IN$20,11,FALSE),0)</f>
        <v>0</v>
      </c>
      <c r="F137" s="76">
        <f>IFERROR(HLOOKUP(C137,'JUNE MDS TF '!$R$10:$AS$20,11,FALSE),0)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IFERROR(HLOOKUP(C138,'JUNE MDS TF '!$AT$10:$IN$20,11,FALSE),0)</f>
        <v>0</v>
      </c>
      <c r="F138" s="76">
        <f>IFERROR(HLOOKUP(C138,'JUNE MDS TF '!$R$10:$AS$20,11,FALSE),0)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IFERROR(HLOOKUP(C139,'JUNE MDS TF '!$AT$10:$IN$20,11,FALSE),0)</f>
        <v>0</v>
      </c>
      <c r="F139" s="76">
        <f>IFERROR(HLOOKUP(C139,'JUNE MDS TF '!$R$10:$AS$20,11,FALSE),0)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IFERROR(HLOOKUP(C140,'JUNE MDS TF '!$AT$10:$IN$20,11,FALSE),0)</f>
        <v>0</v>
      </c>
      <c r="F140" s="76">
        <f>IFERROR(HLOOKUP(C140,'JUNE MDS TF '!$R$10:$AS$20,11,FALSE),0)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IFERROR(HLOOKUP(C141,'JUNE MDS TF '!$AT$10:$IN$20,11,FALSE),0)</f>
        <v>0</v>
      </c>
      <c r="F141" s="76">
        <f>IFERROR(HLOOKUP(C141,'JUNE MDS TF '!$R$10:$AS$20,11,FALSE),0)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IFERROR(HLOOKUP(C142,'JUNE MDS TF '!$AT$10:$IN$20,11,FALSE),0)</f>
        <v>0</v>
      </c>
      <c r="F142" s="76">
        <f>IFERROR(HLOOKUP(C142,'JUNE MDS TF '!$R$10:$AS$20,11,FALSE),0)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IFERROR(HLOOKUP(C143,'JUNE MDS TF '!$AT$10:$IN$20,11,FALSE),0)</f>
        <v>0</v>
      </c>
      <c r="F143" s="76">
        <f>IFERROR(HLOOKUP(C143,'JUNE MDS TF '!$R$10:$AS$20,11,FALSE),0)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IFERROR(HLOOKUP(C144,'JUNE MDS TF '!$AT$10:$IN$20,11,FALSE),0)</f>
        <v>0</v>
      </c>
      <c r="F144" s="76">
        <f>IFERROR(HLOOKUP(C144,'JUNE MDS TF '!$R$10:$AS$20,11,FALSE),0)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IFERROR(HLOOKUP(C145,'JUNE MDS TF '!$AT$10:$IN$20,11,FALSE),0)</f>
        <v>0</v>
      </c>
      <c r="F145" s="76">
        <f>IFERROR(HLOOKUP(C145,'JUNE MDS TF '!$R$10:$AS$20,11,FALSE),0)</f>
        <v>0</v>
      </c>
    </row>
    <row r="146" spans="1:6" x14ac:dyDescent="0.2">
      <c r="A146" s="74" t="s">
        <v>382</v>
      </c>
      <c r="C146" s="75">
        <v>5010299000</v>
      </c>
      <c r="E146" s="77">
        <f>IFERROR(HLOOKUP(C146,'JUNE MDS TF '!$AT$10:$IN$20,11,FALSE),0)</f>
        <v>0</v>
      </c>
      <c r="F146" s="76">
        <f>IFERROR(HLOOKUP(C146,'JUNE MDS TF '!$R$10:$AS$20,11,FALSE),0)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IFERROR(HLOOKUP(C147,'JUNE MDS TF '!$AT$10:$IN$20,11,FALSE),0)</f>
        <v>0</v>
      </c>
      <c r="F147" s="76">
        <f>IFERROR(HLOOKUP(C147,'JUNE MDS TF '!$R$10:$AS$20,11,FALSE),0)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IFERROR(HLOOKUP(C148,'JUNE MDS TF '!$AT$10:$IN$20,11,FALSE),0)</f>
        <v>0</v>
      </c>
      <c r="F148" s="76">
        <f>IFERROR(HLOOKUP(C148,'JUNE MDS TF '!$R$10:$AS$20,11,FALSE),0)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IFERROR(HLOOKUP(C149,'JUNE MDS TF '!$AT$10:$IN$20,11,FALSE),0)</f>
        <v>0</v>
      </c>
      <c r="F149" s="76">
        <f>IFERROR(HLOOKUP(C149,'JUNE MDS TF '!$R$10:$AS$20,11,FALSE),0)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IFERROR(HLOOKUP(C150,'JUNE MDS TF '!$AT$10:$IN$20,11,FALSE),0)</f>
        <v>0</v>
      </c>
      <c r="F150" s="76">
        <f>IFERROR(HLOOKUP(C150,'JUNE MDS TF '!$R$10:$AS$20,11,FALSE),0)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IFERROR(HLOOKUP(C151,'JUNE MDS TF '!$AT$10:$IN$20,11,FALSE),0)</f>
        <v>0</v>
      </c>
      <c r="F151" s="76">
        <f>IFERROR(HLOOKUP(C151,'JUNE MDS TF '!$R$10:$AS$20,11,FALSE),0)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IFERROR(HLOOKUP(C152,'JUNE MDS TF '!$AT$10:$IN$20,11,FALSE),0)</f>
        <v>0</v>
      </c>
      <c r="F152" s="76">
        <f>IFERROR(HLOOKUP(C152,'JUNE MDS TF '!$R$10:$AS$20,11,FALSE),0)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IFERROR(HLOOKUP(C153,'JUNE MDS TF '!$AT$10:$IN$20,11,FALSE),0)</f>
        <v>0</v>
      </c>
      <c r="F153" s="76">
        <f>IFERROR(HLOOKUP(C153,'JUNE MDS TF '!$R$10:$AS$20,11,FALSE),0)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IFERROR(HLOOKUP(C154,'JUNE MDS TF '!$AT$10:$IN$20,11,FALSE),0)</f>
        <v>0</v>
      </c>
      <c r="F154" s="76">
        <f>IFERROR(HLOOKUP(C154,'JUNE MDS TF '!$R$10:$AS$20,11,FALSE),0)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IFERROR(HLOOKUP(C155,'JUNE MDS TF '!$AT$10:$IN$20,11,FALSE),0)</f>
        <v>0</v>
      </c>
      <c r="F155" s="76">
        <f>IFERROR(HLOOKUP(C155,'JUNE MDS TF '!$R$10:$AS$20,11,FALSE),0)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IFERROR(HLOOKUP(C156,'JUNE MDS TF '!$AT$10:$IN$20,11,FALSE),0)</f>
        <v>0</v>
      </c>
      <c r="F156" s="76">
        <f>IFERROR(HLOOKUP(C156,'JUNE MDS TF '!$R$10:$AS$20,11,FALSE),0)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IFERROR(HLOOKUP(C157,'JUNE MDS TF '!$AT$10:$IN$20,11,FALSE),0)</f>
        <v>0</v>
      </c>
      <c r="F157" s="76">
        <f>IFERROR(HLOOKUP(C157,'JUNE MDS TF '!$R$10:$AS$20,11,FALSE),0)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IFERROR(HLOOKUP(C158,'JUNE MDS TF '!$AT$10:$IN$20,11,FALSE),0)</f>
        <v>0</v>
      </c>
      <c r="F158" s="76">
        <f>IFERROR(HLOOKUP(C158,'JUNE MDS TF '!$R$10:$AS$20,11,FALSE),0)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IFERROR(HLOOKUP(C159,'JUNE MDS TF '!$AT$10:$IN$20,11,FALSE),0)</f>
        <v>0</v>
      </c>
      <c r="F159" s="76">
        <f>IFERROR(HLOOKUP(C159,'JUNE MDS TF '!$R$10:$AS$20,11,FALSE),0)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IFERROR(HLOOKUP(C160,'JUNE MDS TF '!$AT$10:$IN$20,11,FALSE),0)</f>
        <v>0</v>
      </c>
      <c r="F160" s="76">
        <f>IFERROR(HLOOKUP(C160,'JUNE MDS TF '!$R$10:$AS$20,11,FALSE),0)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IFERROR(HLOOKUP(C161,'JUNE MDS TF '!$AT$10:$IN$20,11,FALSE),0)</f>
        <v>0</v>
      </c>
      <c r="F161" s="76">
        <f>IFERROR(HLOOKUP(C161,'JUNE MDS TF '!$R$10:$AS$20,11,FALSE),0)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IFERROR(HLOOKUP(C162,'JUNE MDS TF '!$AT$10:$IN$20,11,FALSE),0)</f>
        <v>0</v>
      </c>
      <c r="F162" s="76">
        <f>IFERROR(HLOOKUP(C162,'JUNE MDS TF '!$R$10:$AS$20,11,FALSE),0)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IFERROR(HLOOKUP(C163,'JUNE MDS TF '!$AT$10:$IN$20,11,FALSE),0)</f>
        <v>0</v>
      </c>
      <c r="F163" s="76">
        <f>IFERROR(HLOOKUP(C163,'JUNE MDS TF '!$R$10:$AS$20,11,FALSE),0)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IFERROR(HLOOKUP(C164,'JUNE MDS TF '!$AT$10:$IN$20,11,FALSE),0)</f>
        <v>0</v>
      </c>
      <c r="F164" s="76">
        <f>IFERROR(HLOOKUP(C164,'JUNE MDS TF '!$R$10:$AS$20,11,FALSE),0)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IFERROR(HLOOKUP(C165,'JUNE MDS TF '!$AT$10:$IN$20,11,FALSE),0)</f>
        <v>0</v>
      </c>
      <c r="F165" s="76">
        <f>IFERROR(HLOOKUP(C165,'JUNE MDS TF '!$R$10:$AS$20,11,FALSE),0)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IFERROR(HLOOKUP(C166,'JUNE MDS TF '!$AT$10:$IN$20,11,FALSE),0)</f>
        <v>0</v>
      </c>
      <c r="F166" s="76">
        <f>IFERROR(HLOOKUP(C166,'JUNE MDS TF '!$R$10:$AS$20,11,FALSE),0)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IFERROR(HLOOKUP(C167,'JUNE MDS TF '!$AT$10:$IN$20,11,FALSE),0)</f>
        <v>0</v>
      </c>
      <c r="F167" s="76">
        <f>IFERROR(HLOOKUP(C167,'JUNE MDS TF '!$R$10:$AS$20,11,FALSE),0)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IFERROR(HLOOKUP(C168,'JUNE MDS TF '!$AT$10:$IN$20,11,FALSE),0)</f>
        <v>0</v>
      </c>
      <c r="F168" s="76">
        <f>IFERROR(HLOOKUP(C168,'JUNE MDS TF '!$R$10:$AS$20,11,FALSE),0)</f>
        <v>0</v>
      </c>
    </row>
    <row r="169" spans="1:6" x14ac:dyDescent="0.2">
      <c r="A169" s="74" t="s">
        <v>383</v>
      </c>
      <c r="C169" s="75">
        <v>5020301001</v>
      </c>
      <c r="E169" s="77">
        <f>IFERROR(HLOOKUP(C169,'JUNE MDS TF '!$AT$10:$IN$20,11,FALSE),0)</f>
        <v>0</v>
      </c>
      <c r="F169" s="76">
        <f>IFERROR(HLOOKUP(C169,'JUNE MDS TF '!$R$10:$AS$20,11,FALSE),0)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IFERROR(HLOOKUP(C170,'JUNE MDS TF '!$AT$10:$IN$20,11,FALSE),0)</f>
        <v>0</v>
      </c>
      <c r="F170" s="76">
        <f>IFERROR(HLOOKUP(C170,'JUNE MDS TF '!$R$10:$AS$20,11,FALSE),0)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IFERROR(HLOOKUP(C171,'JUNE MDS TF '!$AT$10:$IN$20,11,FALSE),0)</f>
        <v>0</v>
      </c>
      <c r="F171" s="76">
        <f>IFERROR(HLOOKUP(C171,'JUNE MDS TF '!$R$10:$AS$20,11,FALSE),0)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IFERROR(HLOOKUP(C172,'JUNE MDS TF '!$AT$10:$IN$20,11,FALSE),0)</f>
        <v>0</v>
      </c>
      <c r="F172" s="76">
        <f>IFERROR(HLOOKUP(C172,'JUNE MDS TF '!$R$10:$AS$20,11,FALSE),0)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IFERROR(HLOOKUP(C173,'JUNE MDS TF '!$AT$10:$IN$20,11,FALSE),0)</f>
        <v>0</v>
      </c>
      <c r="F173" s="76">
        <f>IFERROR(HLOOKUP(C173,'JUNE MDS TF '!$R$10:$AS$20,11,FALSE),0)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IFERROR(HLOOKUP(C174,'JUNE MDS TF '!$AT$10:$IN$20,11,FALSE),0)</f>
        <v>0</v>
      </c>
      <c r="F174" s="76">
        <f>IFERROR(HLOOKUP(C174,'JUNE MDS TF '!$R$10:$AS$20,11,FALSE),0)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IFERROR(HLOOKUP(C175,'JUNE MDS TF '!$AT$10:$IN$20,11,FALSE),0)</f>
        <v>0</v>
      </c>
      <c r="F175" s="76">
        <f>IFERROR(HLOOKUP(C175,'JUNE MDS TF '!$R$10:$AS$20,11,FALSE),0)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IFERROR(HLOOKUP(C176,'JUNE MDS TF '!$AT$10:$IN$20,11,FALSE),0)</f>
        <v>0</v>
      </c>
      <c r="F176" s="76">
        <f>IFERROR(HLOOKUP(C176,'JUNE MDS TF '!$R$10:$AS$20,11,FALSE),0)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IFERROR(HLOOKUP(C177,'JUNE MDS TF '!$AT$10:$IN$20,11,FALSE),0)</f>
        <v>0</v>
      </c>
      <c r="F177" s="76">
        <f>IFERROR(HLOOKUP(C177,'JUNE MDS TF '!$R$10:$AS$20,11,FALSE),0)</f>
        <v>0</v>
      </c>
    </row>
    <row r="178" spans="1:6" ht="25.5" x14ac:dyDescent="0.2">
      <c r="A178" s="74" t="s">
        <v>341</v>
      </c>
      <c r="C178" s="75">
        <v>5020321002</v>
      </c>
      <c r="E178" s="77">
        <f>IFERROR(HLOOKUP(C178,'JUNE MDS TF '!$AT$10:$IN$20,11,FALSE),0)</f>
        <v>0</v>
      </c>
      <c r="F178" s="76">
        <f>IFERROR(HLOOKUP(C178,'JUNE MDS TF '!$R$10:$AS$20,11,FALSE),0)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IFERROR(HLOOKUP(C179,'JUNE MDS TF '!$AT$10:$IN$20,11,FALSE),0)</f>
        <v>0</v>
      </c>
      <c r="F179" s="76">
        <f>IFERROR(HLOOKUP(C179,'JUNE MDS TF '!$R$10:$AS$20,11,FALSE),0)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IFERROR(HLOOKUP(C180,'JUNE MDS TF '!$AT$10:$IN$20,11,FALSE),0)</f>
        <v>0</v>
      </c>
      <c r="F180" s="76">
        <f>IFERROR(HLOOKUP(C180,'JUNE MDS TF '!$R$10:$AS$20,11,FALSE),0)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IFERROR(HLOOKUP(C181,'JUNE MDS TF '!$AT$10:$IN$20,11,FALSE),0)</f>
        <v>0</v>
      </c>
      <c r="F181" s="76">
        <f>IFERROR(HLOOKUP(C181,'JUNE MDS TF '!$R$10:$AS$20,11,FALSE),0)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77">
        <f>IFERROR(HLOOKUP(C182,'JUNE MDS TF '!$AT$10:$IN$20,11,FALSE),0)</f>
        <v>0</v>
      </c>
      <c r="F182" s="76">
        <f>IFERROR(HLOOKUP(C182,'JUNE MDS TF '!$R$10:$AS$20,11,FALSE),0)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IFERROR(HLOOKUP(C183,'JUNE MDS TF '!$AT$10:$IN$20,11,FALSE),0)</f>
        <v>0</v>
      </c>
      <c r="F183" s="76">
        <f>IFERROR(HLOOKUP(C183,'JUNE MDS TF '!$R$10:$AS$20,11,FALSE),0)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IFERROR(HLOOKUP(C184,'JUNE MDS TF '!$AT$10:$IN$20,11,FALSE),0)</f>
        <v>0</v>
      </c>
      <c r="F184" s="76">
        <f>IFERROR(HLOOKUP(C184,'JUNE MDS TF '!$R$10:$AS$20,11,FALSE),0)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IFERROR(HLOOKUP(C185,'JUNE MDS TF '!$AT$10:$IN$20,11,FALSE),0)</f>
        <v>0</v>
      </c>
      <c r="F185" s="76">
        <f>IFERROR(HLOOKUP(C185,'JUNE MDS TF '!$R$10:$AS$20,11,FALSE),0)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IFERROR(HLOOKUP(C186,'JUNE MDS TF '!$AT$10:$IN$20,11,FALSE),0)</f>
        <v>0</v>
      </c>
      <c r="F186" s="76">
        <f>IFERROR(HLOOKUP(C186,'JUNE MDS TF '!$R$10:$AS$20,11,FALSE),0)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IFERROR(HLOOKUP(C187,'JUNE MDS TF '!$AT$10:$IN$20,11,FALSE),0)</f>
        <v>0</v>
      </c>
      <c r="F187" s="76">
        <f>IFERROR(HLOOKUP(C187,'JUNE MDS TF '!$R$10:$AS$20,11,FALSE),0)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IFERROR(HLOOKUP(C188,'JUNE MDS TF '!$AT$10:$IN$20,11,FALSE),0)</f>
        <v>0</v>
      </c>
      <c r="F188" s="76">
        <f>IFERROR(HLOOKUP(C188,'JUNE MDS TF '!$R$10:$AS$20,11,FALSE),0)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IFERROR(HLOOKUP(C189,'JUNE MDS TF '!$AT$10:$IN$20,11,FALSE),0)</f>
        <v>0</v>
      </c>
      <c r="F189" s="76">
        <f>IFERROR(HLOOKUP(C189,'JUNE MDS TF '!$R$10:$AS$20,11,FALSE),0)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IFERROR(HLOOKUP(C190,'JUNE MDS TF '!$AT$10:$IN$20,11,FALSE),0)</f>
        <v>0</v>
      </c>
      <c r="F190" s="76">
        <f>IFERROR(HLOOKUP(C190,'JUNE MDS TF '!$R$10:$AS$20,11,FALSE),0)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IFERROR(HLOOKUP(C191,'JUNE MDS TF '!$AT$10:$IN$20,11,FALSE),0)</f>
        <v>0</v>
      </c>
      <c r="F191" s="76">
        <f>IFERROR(HLOOKUP(C191,'JUNE MDS TF '!$R$10:$AS$20,11,FALSE),0)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IFERROR(HLOOKUP(C192,'JUNE MDS TF '!$AT$10:$IN$20,11,FALSE),0)</f>
        <v>0</v>
      </c>
      <c r="F192" s="76">
        <f>IFERROR(HLOOKUP(C192,'JUNE MDS TF '!$R$10:$AS$20,11,FALSE),0)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IFERROR(HLOOKUP(C193,'JUNE MDS TF '!$AT$10:$IN$20,11,FALSE),0)</f>
        <v>0</v>
      </c>
      <c r="F193" s="76">
        <f>IFERROR(HLOOKUP(C193,'JUNE MDS TF '!$R$10:$AS$20,11,FALSE),0)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IFERROR(HLOOKUP(C194,'JUNE MDS TF '!$AT$10:$IN$20,11,FALSE),0)</f>
        <v>0</v>
      </c>
      <c r="F194" s="76">
        <f>IFERROR(HLOOKUP(C194,'JUNE MDS TF '!$R$10:$AS$20,11,FALSE),0)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IFERROR(HLOOKUP(C195,'JUNE MDS TF '!$AT$10:$IN$20,11,FALSE),0)</f>
        <v>0</v>
      </c>
      <c r="F195" s="76">
        <f>IFERROR(HLOOKUP(C195,'JUNE MDS TF '!$R$10:$AS$20,11,FALSE),0)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IFERROR(HLOOKUP(C196,'JUNE MDS TF '!$AT$10:$IN$20,11,FALSE),0)</f>
        <v>0</v>
      </c>
      <c r="F196" s="76">
        <f>IFERROR(HLOOKUP(C196,'JUNE MDS TF '!$R$10:$AS$20,11,FALSE),0)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IFERROR(HLOOKUP(C197,'JUNE MDS TF '!$AT$10:$IN$20,11,FALSE),0)</f>
        <v>0</v>
      </c>
      <c r="F197" s="76">
        <f>IFERROR(HLOOKUP(C197,'JUNE MDS TF '!$R$10:$AS$20,11,FALSE),0)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IFERROR(HLOOKUP(C198,'JUNE MDS TF '!$AT$10:$IN$20,11,FALSE),0)</f>
        <v>0</v>
      </c>
      <c r="F198" s="76">
        <f>IFERROR(HLOOKUP(C198,'JUNE MDS TF '!$R$10:$AS$20,11,FALSE),0)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IFERROR(HLOOKUP(C199,'JUNE MDS TF '!$AT$10:$IN$20,11,FALSE),0)</f>
        <v>0</v>
      </c>
      <c r="F199" s="76">
        <f>IFERROR(HLOOKUP(C199,'JUNE MDS TF '!$R$10:$AS$20,11,FALSE),0)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IFERROR(HLOOKUP(C200,'JUNE MDS TF '!$AT$10:$IN$20,11,FALSE),0)</f>
        <v>0</v>
      </c>
      <c r="F200" s="76">
        <f>IFERROR(HLOOKUP(C200,'JUNE MDS TF '!$R$10:$AS$20,11,FALSE),0)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IFERROR(HLOOKUP(C201,'JUNE MDS TF '!$AT$10:$IN$20,11,FALSE),0)</f>
        <v>0</v>
      </c>
      <c r="F201" s="76">
        <f>IFERROR(HLOOKUP(C201,'JUNE MDS TF '!$R$10:$AS$20,11,FALSE),0)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IFERROR(HLOOKUP(C202,'JUNE MDS TF '!$AT$10:$IN$20,11,FALSE),0)</f>
        <v>0</v>
      </c>
      <c r="F202" s="76">
        <f>IFERROR(HLOOKUP(C202,'JUNE MDS TF '!$R$10:$AS$20,11,FALSE),0)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IFERROR(HLOOKUP(C203,'JUNE MDS TF '!$AT$10:$IN$20,11,FALSE),0)</f>
        <v>0</v>
      </c>
      <c r="F203" s="76">
        <f>IFERROR(HLOOKUP(C203,'JUNE MDS TF '!$R$10:$AS$20,11,FALSE),0)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IFERROR(HLOOKUP(C204,'JUNE MDS TF '!$AT$10:$IN$20,11,FALSE),0)</f>
        <v>0</v>
      </c>
      <c r="F204" s="76">
        <f>IFERROR(HLOOKUP(C204,'JUNE MDS TF '!$R$10:$AS$20,11,FALSE),0)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IFERROR(HLOOKUP(C205,'JUNE MDS TF '!$AT$10:$IN$20,11,FALSE),0)</f>
        <v>0</v>
      </c>
      <c r="F205" s="76">
        <f>IFERROR(HLOOKUP(C205,'JUNE MDS TF '!$R$10:$AS$20,11,FALSE),0)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IFERROR(HLOOKUP(C206,'JUNE MDS TF '!$AT$10:$IN$20,11,FALSE),0)</f>
        <v>0</v>
      </c>
      <c r="F206" s="76">
        <f>IFERROR(HLOOKUP(C206,'JUNE MDS TF '!$R$10:$AS$20,11,FALSE),0)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IFERROR(HLOOKUP(C207,'JUNE MDS TF '!$AT$10:$IN$20,11,FALSE),0)</f>
        <v>0</v>
      </c>
      <c r="F207" s="76">
        <f>IFERROR(HLOOKUP(C207,'JUNE MDS TF '!$R$10:$AS$20,11,FALSE),0)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IFERROR(HLOOKUP(C208,'JUNE MDS TF '!$AT$10:$IN$20,11,FALSE),0)</f>
        <v>0</v>
      </c>
      <c r="F208" s="76">
        <f>IFERROR(HLOOKUP(C208,'JUNE MDS TF '!$R$10:$AS$20,11,FALSE),0)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IFERROR(HLOOKUP(C209,'JUNE MDS TF '!$AT$10:$IN$20,11,FALSE),0)</f>
        <v>0</v>
      </c>
      <c r="F209" s="76">
        <f>IFERROR(HLOOKUP(C209,'JUNE MDS TF '!$R$10:$AS$20,11,FALSE),0)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IFERROR(HLOOKUP(C210,'JUNE MDS TF '!$AT$10:$IN$20,11,FALSE),0)</f>
        <v>0</v>
      </c>
      <c r="F210" s="76">
        <f>IFERROR(HLOOKUP(C210,'JUNE MDS TF '!$R$10:$AS$20,11,FALSE),0)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IFERROR(HLOOKUP(C211,'JUNE MDS TF '!$AT$10:$IN$20,11,FALSE),0)</f>
        <v>0</v>
      </c>
      <c r="F211" s="76">
        <f>IFERROR(HLOOKUP(C211,'JUNE MDS TF '!$R$10:$AS$20,11,FALSE),0)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IFERROR(HLOOKUP(C212,'JUNE MDS TF '!$AT$10:$IN$20,11,FALSE),0)</f>
        <v>0</v>
      </c>
      <c r="F212" s="76">
        <f>IFERROR(HLOOKUP(C212,'JUNE MDS TF '!$R$10:$AS$20,11,FALSE),0)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IFERROR(HLOOKUP(C213,'JUNE MDS TF '!$AT$10:$IN$20,11,FALSE),0)</f>
        <v>0</v>
      </c>
      <c r="F213" s="76">
        <f>IFERROR(HLOOKUP(C213,'JUNE MDS TF '!$R$10:$AS$20,11,FALSE),0)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IFERROR(HLOOKUP(C214,'JUNE MDS TF '!$AT$10:$IN$20,11,FALSE),0)</f>
        <v>0</v>
      </c>
      <c r="F214" s="76">
        <f>IFERROR(HLOOKUP(C214,'JUNE MDS TF '!$R$10:$AS$20,11,FALSE),0)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IFERROR(HLOOKUP(C215,'JUNE MDS TF '!$AT$10:$IN$20,11,FALSE),0)</f>
        <v>0</v>
      </c>
      <c r="F215" s="76">
        <f>IFERROR(HLOOKUP(C215,'JUNE MDS TF '!$R$10:$AS$20,11,FALSE),0)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IFERROR(HLOOKUP(C216,'JUNE MDS TF '!$AT$10:$IN$20,11,FALSE),0)</f>
        <v>0</v>
      </c>
      <c r="F216" s="76">
        <f>IFERROR(HLOOKUP(C216,'JUNE MDS TF '!$R$10:$AS$20,11,FALSE),0)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IFERROR(HLOOKUP(C217,'JUNE MDS TF '!$AT$10:$IN$20,11,FALSE),0)</f>
        <v>0</v>
      </c>
      <c r="F217" s="76">
        <f>IFERROR(HLOOKUP(C217,'JUNE MDS TF '!$R$10:$AS$20,11,FALSE),0)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IFERROR(HLOOKUP(C218,'JUNE MDS TF '!$AT$10:$IN$20,11,FALSE),0)</f>
        <v>0</v>
      </c>
      <c r="F218" s="76">
        <f>IFERROR(HLOOKUP(C218,'JUNE MDS TF '!$R$10:$AS$20,11,FALSE),0)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IFERROR(HLOOKUP(C219,'JUNE MDS TF '!$AT$10:$IN$20,11,FALSE),0)</f>
        <v>0</v>
      </c>
      <c r="F219" s="76">
        <f>IFERROR(HLOOKUP(C219,'JUNE MDS TF '!$R$10:$AS$20,11,FALSE),0)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IFERROR(HLOOKUP(C220,'JUNE MDS TF '!$AT$10:$IN$20,11,FALSE),0)</f>
        <v>0</v>
      </c>
      <c r="F220" s="76">
        <f>IFERROR(HLOOKUP(C220,'JUNE MDS TF '!$R$10:$AS$20,11,FALSE),0)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IFERROR(HLOOKUP(C221,'JUNE MDS TF '!$AT$10:$IN$20,11,FALSE),0)</f>
        <v>0</v>
      </c>
      <c r="F221" s="76">
        <f>IFERROR(HLOOKUP(C221,'JUNE MDS TF '!$R$10:$AS$20,11,FALSE),0)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IFERROR(HLOOKUP(C222,'JUNE MDS TF '!$AT$10:$IN$20,11,FALSE),0)</f>
        <v>0</v>
      </c>
      <c r="F222" s="76">
        <f>IFERROR(HLOOKUP(C222,'JUNE MDS TF '!$R$10:$AS$20,11,FALSE),0)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IFERROR(HLOOKUP(C223,'JUNE MDS TF '!$AT$10:$IN$20,11,FALSE),0)</f>
        <v>0</v>
      </c>
      <c r="F223" s="76">
        <f>IFERROR(HLOOKUP(C223,'JUNE MDS TF '!$R$10:$AS$20,11,FALSE),0)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IFERROR(HLOOKUP(C224,'JUNE MDS TF '!$AT$10:$IN$20,11,FALSE),0)</f>
        <v>0</v>
      </c>
      <c r="F224" s="76">
        <f>IFERROR(HLOOKUP(C224,'JUNE MDS TF '!$R$10:$AS$20,11,FALSE),0)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IFERROR(HLOOKUP(C225,'JUNE MDS TF '!$AT$10:$IN$20,11,FALSE),0)</f>
        <v>0</v>
      </c>
      <c r="F225" s="76">
        <f>IFERROR(HLOOKUP(C225,'JUNE MDS TF '!$R$10:$AS$20,11,FALSE),0)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IFERROR(HLOOKUP(C226,'JUNE MDS TF '!$AT$10:$IN$20,11,FALSE),0)</f>
        <v>0</v>
      </c>
      <c r="F226" s="76">
        <f>IFERROR(HLOOKUP(C226,'JUNE MDS TF '!$R$10:$AS$20,11,FALSE),0)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IFERROR(HLOOKUP(C227,'JUNE MDS TF '!$AT$10:$IN$20,11,FALSE),0)</f>
        <v>0</v>
      </c>
      <c r="F227" s="76">
        <f>IFERROR(HLOOKUP(C227,'JUNE MDS TF '!$R$10:$AS$20,11,FALSE),0)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IFERROR(HLOOKUP(C228,'JUNE MDS TF '!$AT$10:$IN$20,11,FALSE),0)</f>
        <v>0</v>
      </c>
      <c r="F228" s="76">
        <f>IFERROR(HLOOKUP(C228,'JUNE MDS TF '!$R$10:$AS$20,11,FALSE),0)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IFERROR(HLOOKUP(C229,'JUNE MDS TF '!$AT$10:$IN$20,11,FALSE),0)</f>
        <v>0</v>
      </c>
      <c r="F229" s="76">
        <f>IFERROR(HLOOKUP(C229,'JUNE MDS TF '!$R$10:$AS$20,11,FALSE),0)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IFERROR(HLOOKUP(C230,'JUNE MDS TF '!$AT$10:$IN$20,11,FALSE),0)</f>
        <v>0</v>
      </c>
      <c r="F230" s="76">
        <f>IFERROR(HLOOKUP(C230,'JUNE MDS TF '!$R$10:$AS$20,11,FALSE),0)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IFERROR(HLOOKUP(C231,'JUNE MDS TF '!$AT$10:$IN$20,11,FALSE),0)</f>
        <v>0</v>
      </c>
      <c r="F231" s="76">
        <f>IFERROR(HLOOKUP(C231,'JUNE MDS TF '!$R$10:$AS$20,11,FALSE),0)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IFERROR(HLOOKUP(C232,'JUNE MDS TF '!$AT$10:$IN$20,11,FALSE),0)</f>
        <v>0</v>
      </c>
      <c r="F232" s="76">
        <f>IFERROR(HLOOKUP(C232,'JUNE MDS TF '!$R$10:$AS$20,11,FALSE),0)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IFERROR(HLOOKUP(C233,'JUNE MDS TF '!$AT$10:$IN$20,11,FALSE),0)</f>
        <v>0</v>
      </c>
      <c r="F233" s="76">
        <f>IFERROR(HLOOKUP(C233,'JUNE MDS TF '!$R$10:$AS$20,11,FALSE),0)</f>
        <v>0</v>
      </c>
    </row>
    <row r="234" spans="1:6" x14ac:dyDescent="0.2">
      <c r="A234" s="74" t="s">
        <v>237</v>
      </c>
      <c r="C234" s="75">
        <v>5050201000</v>
      </c>
      <c r="E234" s="77">
        <f>IFERROR(HLOOKUP(C234,'JUNE MDS TF '!$AT$10:$IN$20,11,FALSE),0)</f>
        <v>0</v>
      </c>
      <c r="F234" s="76">
        <f>IFERROR(HLOOKUP(C234,'JUNE MDS TF '!$R$10:$AS$20,11,FALSE),0)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IFERROR(HLOOKUP(C235,'JUNE MDS TF '!$AT$10:$IN$20,11,FALSE),0)</f>
        <v>0</v>
      </c>
      <c r="F235" s="76">
        <f>IFERROR(HLOOKUP(C235,'JUNE MDS TF '!$R$10:$AS$20,11,FALSE),0)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IFERROR(HLOOKUP(C236,'JUNE MDS TF '!$AT$10:$IN$20,11,FALSE),0)</f>
        <v>0</v>
      </c>
      <c r="F236" s="76">
        <f>IFERROR(HLOOKUP(C236,'JUNE MDS TF '!$R$10:$AS$20,11,FALSE),0)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IFERROR(HLOOKUP(C237,'JUNE MDS TF '!$AT$10:$IN$20,11,FALSE),0)</f>
        <v>0</v>
      </c>
      <c r="F237" s="76">
        <f>IFERROR(HLOOKUP(C237,'JUNE MDS TF '!$R$10:$AS$20,11,FALSE),0)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IFERROR(HLOOKUP(C238,'JUNE MDS TF '!$AT$10:$IN$20,11,FALSE),0)</f>
        <v>0</v>
      </c>
      <c r="F238" s="76">
        <f>IFERROR(HLOOKUP(C238,'JUNE MDS TF '!$R$10:$AS$20,11,FALSE),0)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IFERROR(HLOOKUP(C239,'JUNE MDS TF '!$AT$10:$IN$20,11,FALSE),0)</f>
        <v>0</v>
      </c>
      <c r="F239" s="76">
        <f>IFERROR(HLOOKUP(C239,'JUNE MDS TF '!$R$10:$AS$20,11,FALSE),0)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IFERROR(HLOOKUP(C240,'JUNE MDS TF '!$AT$10:$IN$20,11,FALSE),0)</f>
        <v>0</v>
      </c>
      <c r="F240" s="76">
        <f>IFERROR(HLOOKUP(C240,'JUNE MDS TF '!$R$10:$AS$20,11,FALSE),0)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IFERROR(HLOOKUP(C241,'JUNE MDS TF '!$AT$10:$IN$20,11,FALSE),0)</f>
        <v>0</v>
      </c>
      <c r="F241" s="76">
        <f>IFERROR(HLOOKUP(C241,'JUNE MDS TF '!$R$10:$AS$20,11,FALSE),0)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IFERROR(HLOOKUP(C242,'JUNE MDS TF '!$AT$10:$IN$20,11,FALSE),0)</f>
        <v>0</v>
      </c>
      <c r="F242" s="76">
        <f>IFERROR(HLOOKUP(C242,'JUNE MDS TF '!$R$10:$AS$20,11,FALSE),0)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IFERROR(HLOOKUP(C243,'JUNE MDS TF '!$AT$10:$IN$20,11,FALSE),0)</f>
        <v>0</v>
      </c>
      <c r="F243" s="76">
        <f>IFERROR(HLOOKUP(C243,'JUNE MDS TF '!$R$10:$AS$20,11,FALSE),0)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IFERROR(HLOOKUP(C244,'JUNE MDS TF '!$AT$10:$IN$20,11,FALSE),0)</f>
        <v>0</v>
      </c>
      <c r="F244" s="76">
        <f>IFERROR(HLOOKUP(C244,'JUNE MDS TF '!$R$10:$AS$20,11,FALSE),0)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IFERROR(HLOOKUP(C245,'JUNE MDS TF '!$AT$10:$IN$20,11,FALSE),0)</f>
        <v>0</v>
      </c>
      <c r="F245" s="76">
        <f>IFERROR(HLOOKUP(C245,'JUNE MDS TF '!$R$10:$AS$20,11,FALSE),0)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IFERROR(HLOOKUP(C246,'JUNE MDS TF '!$AT$10:$IN$20,11,FALSE),0)</f>
        <v>0</v>
      </c>
      <c r="F246" s="76">
        <f>IFERROR(HLOOKUP(C246,'JUNE MDS TF '!$R$10:$AS$20,11,FALSE),0)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IFERROR(HLOOKUP(C247,'JUNE MDS TF '!$AT$10:$IN$20,11,FALSE),0)</f>
        <v>0</v>
      </c>
      <c r="F247" s="76">
        <f>IFERROR(HLOOKUP(C247,'JUNE MDS TF '!$R$10:$AS$20,11,FALSE),0)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IFERROR(HLOOKUP(C248,'JUNE MDS TF '!$AT$10:$IN$20,11,FALSE),0)</f>
        <v>0</v>
      </c>
      <c r="F248" s="76">
        <f>IFERROR(HLOOKUP(C248,'JUNE MDS TF '!$R$10:$AS$20,11,FALSE),0)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IFERROR(HLOOKUP(C249,'JUNE MDS TF '!$AT$10:$IN$20,11,FALSE),0)</f>
        <v>0</v>
      </c>
      <c r="F249" s="76">
        <f>IFERROR(HLOOKUP(C249,'JUNE MDS TF '!$R$10:$AS$20,11,FALSE),0)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IFERROR(HLOOKUP(C250,'JUNE MDS TF '!$AT$10:$IN$20,11,FALSE),0)</f>
        <v>137684.1</v>
      </c>
      <c r="F250" s="76">
        <f>IFERROR(HLOOKUP(C250,'JUNE MDS TF '!$R$10:$AS$20,11,FALSE),0)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IFERROR(HLOOKUP(C251,'JUNE MDS TF '!$AT$10:$IN$20,11,FALSE),0)</f>
        <v>0</v>
      </c>
      <c r="F251" s="76">
        <f>IFERROR(HLOOKUP(C251,'JUNE MDS TF '!$R$10:$AS$20,11,FALSE),0)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IFERROR(HLOOKUP(C252,'JUNE MDS TF '!$AT$10:$IN$20,11,FALSE),0)</f>
        <v>0</v>
      </c>
      <c r="F252" s="76">
        <f>IFERROR(HLOOKUP(C252,'JUNE MDS TF '!$R$10:$AS$20,11,FALSE),0)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IFERROR(HLOOKUP(C253,'JUNE MDS TF '!$AT$10:$IN$20,11,FALSE),0)</f>
        <v>0</v>
      </c>
      <c r="F253" s="76">
        <f>IFERROR(HLOOKUP(C253,'JUNE MDS TF '!$R$10:$AS$20,11,FALSE),0)</f>
        <v>0</v>
      </c>
    </row>
    <row r="254" spans="1:6" ht="13.5" thickBot="1" x14ac:dyDescent="0.25">
      <c r="A254" s="71" t="s">
        <v>258</v>
      </c>
      <c r="E254" s="84">
        <f>SUM(E7:E253)</f>
        <v>873633.76</v>
      </c>
      <c r="F254" s="84">
        <f>SUM(F7:F253)</f>
        <v>873633.76</v>
      </c>
    </row>
    <row r="255" spans="1:6" ht="13.5" thickTop="1" x14ac:dyDescent="0.2">
      <c r="E255" s="77"/>
    </row>
    <row r="256" spans="1:6" ht="15" x14ac:dyDescent="0.2">
      <c r="E256" s="77"/>
      <c r="F256" s="91">
        <f>E254-F254</f>
        <v>0</v>
      </c>
    </row>
    <row r="257" spans="5:5" x14ac:dyDescent="0.2">
      <c r="E257" s="77">
        <f>E254-'JUNE MDS TF '!R22</f>
        <v>0</v>
      </c>
    </row>
    <row r="258" spans="5:5" x14ac:dyDescent="0.2">
      <c r="E258" s="77"/>
    </row>
    <row r="259" spans="5:5" x14ac:dyDescent="0.2">
      <c r="E259" s="77"/>
    </row>
    <row r="260" spans="5:5" x14ac:dyDescent="0.2">
      <c r="E260" s="77"/>
    </row>
    <row r="261" spans="5:5" x14ac:dyDescent="0.2">
      <c r="E261" s="77"/>
    </row>
    <row r="262" spans="5:5" x14ac:dyDescent="0.2">
      <c r="E262" s="77"/>
    </row>
    <row r="263" spans="5:5" x14ac:dyDescent="0.2">
      <c r="E263" s="77"/>
    </row>
    <row r="264" spans="5:5" x14ac:dyDescent="0.2">
      <c r="E264" s="77"/>
    </row>
    <row r="265" spans="5:5" x14ac:dyDescent="0.2">
      <c r="E265" s="77"/>
    </row>
    <row r="266" spans="5:5" x14ac:dyDescent="0.2">
      <c r="E266" s="77"/>
    </row>
    <row r="267" spans="5:5" x14ac:dyDescent="0.2">
      <c r="E267" s="77"/>
    </row>
    <row r="268" spans="5:5" x14ac:dyDescent="0.2">
      <c r="E268" s="77"/>
    </row>
    <row r="269" spans="5:5" x14ac:dyDescent="0.2">
      <c r="E269" s="77"/>
    </row>
    <row r="270" spans="5:5" x14ac:dyDescent="0.2">
      <c r="E270" s="77"/>
    </row>
    <row r="271" spans="5:5" x14ac:dyDescent="0.2">
      <c r="E271" s="77"/>
    </row>
    <row r="272" spans="5:5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</sheetData>
  <autoFilter ref="A6:F254"/>
  <mergeCells count="1">
    <mergeCell ref="E3:F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topLeftCell="A25" workbookViewId="0">
      <selection activeCell="F19" sqref="F19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76172.5</v>
      </c>
    </row>
    <row r="3" spans="1:5" ht="16.5" x14ac:dyDescent="0.3">
      <c r="A3" s="4">
        <v>1</v>
      </c>
      <c r="B3" s="6"/>
      <c r="C3" s="6" t="s">
        <v>261</v>
      </c>
      <c r="D3" s="7">
        <f>SUMIF('JUNE MDS TF '!$P$11:$P$18,'SCF REF'!A3,'JUNE MDS TF '!$R$11:$R$18)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SUMIF('JUNE MDS TF '!$P$11:$P$18,'SCF REF'!A4,'JUNE MDS TF '!$R$11:$R$18)</f>
        <v>76172.5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SUMIF('JUNE MDS TF '!$P$11:$P$18,'SCF REF'!A5,'JUNE MDS TF '!$R$11:$R$18)</f>
        <v>0</v>
      </c>
      <c r="E5" s="9"/>
    </row>
    <row r="6" spans="1:5" ht="16.5" x14ac:dyDescent="0.3">
      <c r="A6" s="12"/>
      <c r="B6" s="13"/>
      <c r="C6" s="13"/>
      <c r="D6" s="7">
        <f>SUMIF('JUNE MDS TF '!$P$11:$P$18,'SCF REF'!A6,'JUNE MDS TF '!$R$11:$R$18)</f>
        <v>0</v>
      </c>
      <c r="E6" s="13"/>
    </row>
    <row r="7" spans="1:5" ht="16.5" x14ac:dyDescent="0.3">
      <c r="A7" s="12"/>
      <c r="B7" s="13"/>
      <c r="C7" s="13"/>
      <c r="D7" s="7">
        <f>SUMIF('JUNE MDS TF '!$P$11:$P$18,'SCF REF'!A7,'JUNE MDS TF '!$R$11:$R$18)</f>
        <v>0</v>
      </c>
      <c r="E7" s="13"/>
    </row>
    <row r="8" spans="1:5" ht="16.5" x14ac:dyDescent="0.3">
      <c r="A8" s="4"/>
      <c r="B8" s="5" t="s">
        <v>265</v>
      </c>
      <c r="C8" s="6"/>
      <c r="D8" s="7">
        <f>SUMIF('JUNE MDS TF '!$P$11:$P$18,'SCF REF'!A8,'JUNE MDS TF '!$R$11:$R$18)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SUMIF('JUNE MDS TF '!$P$11:$P$18,'SCF REF'!A9,'JUNE MDS TF '!$R$11:$R$18)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SUMIF('JUNE MDS TF '!$P$11:$P$18,'SCF REF'!A10,'JUNE MDS TF '!$R$11:$R$18)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SUMIF('JUNE MDS TF '!$P$11:$P$18,'SCF REF'!A11,'JUNE MDS TF '!$R$11:$R$18)</f>
        <v>0</v>
      </c>
      <c r="E11" s="9"/>
    </row>
    <row r="12" spans="1:5" ht="16.5" x14ac:dyDescent="0.3">
      <c r="A12" s="12"/>
      <c r="B12" s="13"/>
      <c r="C12" s="13"/>
      <c r="D12" s="7">
        <f>SUMIF('JUNE MDS TF '!$P$11:$P$18,'SCF REF'!A12,'JUNE MDS TF '!$R$11:$R$18)</f>
        <v>0</v>
      </c>
      <c r="E12" s="13"/>
    </row>
    <row r="13" spans="1:5" ht="16.5" x14ac:dyDescent="0.3">
      <c r="A13" s="12"/>
      <c r="B13" s="13"/>
      <c r="C13" s="13"/>
      <c r="D13" s="7">
        <f>SUMIF('JUNE MDS TF '!$P$11:$P$18,'SCF REF'!A13,'JUNE MDS TF '!$R$11:$R$18)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SUMIF('JUNE MDS TF '!$P$11:$P$18,'SCF REF'!A14,'JUNE MDS TF '!$R$11:$R$18)</f>
        <v>0</v>
      </c>
      <c r="E14" s="8">
        <f>SUM(D15:D19)</f>
        <v>146964.01</v>
      </c>
    </row>
    <row r="15" spans="1:5" ht="16.5" x14ac:dyDescent="0.3">
      <c r="A15" s="4"/>
      <c r="B15" s="6"/>
      <c r="C15" s="6" t="s">
        <v>270</v>
      </c>
      <c r="D15" s="7">
        <f>SUMIF('JUNE MDS TF '!$P$11:$P$18,'SCF REF'!A15,'JUNE MDS TF '!$R$11:$R$18)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SUMIF('JUNE MDS TF '!$P$11:$P$18,'SCF REF'!A16,'JUNE MDS TF '!$R$11:$R$18)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SUMIF('JUNE MDS TF '!$P$11:$P$18,'SCF REF'!A17,'JUNE MDS TF '!$R$11:$R$18)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SUMIF('JUNE MDS TF '!$P$11:$P$18,'SCF REF'!A18,'JUNE MDS TF '!$R$11:$R$18)</f>
        <v>146964.01</v>
      </c>
      <c r="E18" s="9"/>
      <c r="F18" t="s">
        <v>427</v>
      </c>
    </row>
    <row r="19" spans="1:6" ht="16.5" x14ac:dyDescent="0.3">
      <c r="A19" s="4">
        <v>8</v>
      </c>
      <c r="B19" s="6"/>
      <c r="C19" s="11" t="s">
        <v>276</v>
      </c>
      <c r="D19" s="7">
        <f>SUMIF('JUNE MDS TF '!$P$11:$P$18,'SCF REF'!A19,'JUNE MDS TF '!$R$11:$R$18)</f>
        <v>0</v>
      </c>
      <c r="E19" s="9"/>
    </row>
    <row r="20" spans="1:6" ht="16.5" x14ac:dyDescent="0.3">
      <c r="A20" s="12"/>
      <c r="B20" s="13"/>
      <c r="C20" s="13"/>
      <c r="D20" s="7">
        <f>SUMIF('JUNE MDS TF '!$P$11:$P$18,'SCF REF'!A20,'JUNE MDS TF '!$R$11:$R$18)</f>
        <v>0</v>
      </c>
      <c r="E20" s="13"/>
    </row>
    <row r="21" spans="1:6" ht="16.5" x14ac:dyDescent="0.3">
      <c r="A21" s="12"/>
      <c r="B21" s="13"/>
      <c r="C21" s="13"/>
      <c r="D21" s="7">
        <f>SUMIF('JUNE MDS TF '!$P$11:$P$18,'SCF REF'!A21,'JUNE MDS TF '!$R$11:$R$18)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SUMIF('JUNE MDS TF '!$P$11:$P$18,'SCF REF'!A22,'JUNE MDS TF '!$R$11:$R$18)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SUMIF('JUNE MDS TF '!$P$11:$P$18,'SCF REF'!A23,'JUNE MDS TF '!$R$11:$R$18)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SUMIF('JUNE MDS TF '!$P$11:$P$18,'SCF REF'!A24,'JUNE MDS TF '!$R$11:$R$18)</f>
        <v>0</v>
      </c>
      <c r="E24" s="9"/>
    </row>
    <row r="25" spans="1:6" ht="16.5" x14ac:dyDescent="0.3">
      <c r="A25" s="12"/>
      <c r="B25" s="13"/>
      <c r="C25" s="13"/>
      <c r="D25" s="7">
        <f>SUMIF('JUNE MDS TF '!$P$11:$P$18,'SCF REF'!A25,'JUNE MDS TF '!$R$11:$R$18)</f>
        <v>0</v>
      </c>
      <c r="E25" s="13"/>
    </row>
    <row r="26" spans="1:6" ht="16.5" x14ac:dyDescent="0.3">
      <c r="A26" s="12"/>
      <c r="B26" s="13"/>
      <c r="C26" s="13"/>
      <c r="D26" s="7">
        <f>SUMIF('JUNE MDS TF '!$P$11:$P$18,'SCF REF'!A26,'JUNE MDS TF '!$R$11:$R$18)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SUMIF('JUNE MDS TF '!$P$11:$P$18,'SCF REF'!A27,'JUNE MDS TF '!$R$11:$R$18)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SUMIF('JUNE MDS TF '!$P$11:$P$18,'SCF REF'!A28,'JUNE MDS TF '!$R$11:$R$18)</f>
        <v>0</v>
      </c>
      <c r="E28" s="13"/>
    </row>
    <row r="29" spans="1:6" ht="16.5" x14ac:dyDescent="0.3">
      <c r="A29" s="12"/>
      <c r="B29" s="13"/>
      <c r="C29" s="13"/>
      <c r="D29" s="7">
        <f>SUMIF('JUNE MDS TF '!$P$11:$P$18,'SCF REF'!A29,'JUNE MDS TF '!$R$11:$R$18)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SUMIF('JUNE MDS TF '!$P$11:$P$18,'SCF REF'!A30,'JUNE MDS TF '!$R$11:$R$18)</f>
        <v>0</v>
      </c>
      <c r="E30" s="8">
        <f>SUM(D32:D33)</f>
        <v>462815.9</v>
      </c>
    </row>
    <row r="31" spans="1:6" ht="16.5" x14ac:dyDescent="0.3">
      <c r="A31" s="4">
        <v>12</v>
      </c>
      <c r="B31" s="5"/>
      <c r="C31" s="19" t="s">
        <v>282</v>
      </c>
      <c r="D31" s="7">
        <f>SUMIF('JUNE MDS TF '!$P$11:$P$18,'SCF REF'!A31,'JUNE MDS TF '!$R$11:$R$18)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SUMIF('JUNE MDS TF '!$P$11:$P$18,'SCF REF'!A32,'JUNE MDS TF '!$R$11:$R$18)</f>
        <v>462815.9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SUMIF('JUNE MDS TF '!$P$11:$P$18,'SCF REF'!A33,'JUNE MDS TF '!$R$11:$R$18)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SUMIF('JUNE MDS TF '!$P$11:$P$18,'SCF REF'!A34,'JUNE MDS TF '!$R$11:$R$18)</f>
        <v>0</v>
      </c>
      <c r="E34" s="9"/>
    </row>
    <row r="35" spans="1:5" ht="16.5" x14ac:dyDescent="0.3">
      <c r="A35" s="12"/>
      <c r="B35" s="13"/>
      <c r="C35" s="13"/>
      <c r="D35" s="7">
        <f>SUMIF('JUNE MDS TF '!$P$11:$P$18,'SCF REF'!A35,'JUNE MDS TF '!$R$11:$R$18)</f>
        <v>0</v>
      </c>
      <c r="E35" s="13"/>
    </row>
    <row r="36" spans="1:5" ht="16.5" x14ac:dyDescent="0.3">
      <c r="A36" s="12"/>
      <c r="B36" s="13"/>
      <c r="C36" s="13"/>
      <c r="D36" s="7">
        <f>SUMIF('JUNE MDS TF '!$P$11:$P$18,'SCF REF'!A36,'JUNE MDS TF '!$R$11:$R$18)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SUMIF('JUNE MDS TF '!$P$11:$P$18,'SCF REF'!A37,'JUNE MDS TF '!$R$11:$R$18)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SUMIF('JUNE MDS TF '!$P$11:$P$18,'SCF REF'!A38,'JUNE MDS TF '!$R$11:$R$18)</f>
        <v>0</v>
      </c>
      <c r="E38" s="9"/>
    </row>
    <row r="39" spans="1:5" ht="16.5" x14ac:dyDescent="0.3">
      <c r="A39" s="4"/>
      <c r="B39" s="6"/>
      <c r="C39" s="6"/>
      <c r="D39" s="7">
        <f>SUMIF('JUNE MDS TF '!$P$11:$P$18,'SCF REF'!A39,'JUNE MDS TF '!$R$11:$R$18)</f>
        <v>0</v>
      </c>
      <c r="E39" s="9"/>
    </row>
    <row r="40" spans="1:5" ht="16.5" x14ac:dyDescent="0.3">
      <c r="A40" s="4"/>
      <c r="B40" s="6"/>
      <c r="C40" s="6"/>
      <c r="D40" s="7">
        <f>SUMIF('JUNE MDS TF '!$P$11:$P$18,'SCF REF'!A40,'JUNE MDS TF '!$R$11:$R$18)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SUMIF('JUNE MDS TF '!$P$11:$P$18,'SCF REF'!A41,'JUNE MDS TF '!$R$11:$R$18)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SUMIF('JUNE MDS TF '!$P$11:$P$18,'SCF REF'!A42,'JUNE MDS TF '!$R$11:$R$18)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SUMIF('JUNE MDS TF '!$P$11:$P$18,'SCF REF'!A43,'JUNE MDS TF '!$R$11:$R$18)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SUMIF('JUNE MDS TF '!$P$11:$P$18,'SCF REF'!A44,'JUNE MDS TF '!$R$11:$R$18)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685952.41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685952.41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JUNE MDS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2023-07-06T08:07:15Z</dcterms:modified>
</cp:coreProperties>
</file>